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Chodník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Chodník'!$C$125:$K$182</definedName>
    <definedName name="_xlnm.Print_Area" localSheetId="1">'01 - Chodník'!$C$4:$J$76,'01 - Chodník'!$C$82:$J$107,'01 - Chodník'!$C$113:$K$182</definedName>
    <definedName name="_xlnm.Print_Titles" localSheetId="1">'01 - Chodník'!$125:$125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T178"/>
  <c r="R179"/>
  <c r="R178"/>
  <c r="P179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3"/>
  <c r="F122"/>
  <c r="F120"/>
  <c r="E118"/>
  <c r="J92"/>
  <c r="F91"/>
  <c r="F89"/>
  <c r="E87"/>
  <c r="J21"/>
  <c r="E21"/>
  <c r="J122"/>
  <c r="J20"/>
  <c r="J18"/>
  <c r="E18"/>
  <c r="F123"/>
  <c r="J17"/>
  <c r="J12"/>
  <c r="J89"/>
  <c r="E7"/>
  <c r="E116"/>
  <c i="1" r="L90"/>
  <c r="AM90"/>
  <c r="AM89"/>
  <c r="L89"/>
  <c r="AM87"/>
  <c r="L87"/>
  <c r="L85"/>
  <c r="L84"/>
  <c i="2" r="BK159"/>
  <c r="BK154"/>
  <c r="BK146"/>
  <c r="J131"/>
  <c r="BK133"/>
  <c r="BK173"/>
  <c r="J146"/>
  <c r="J133"/>
  <c i="1" r="AS94"/>
  <c i="2" r="J171"/>
  <c r="J168"/>
  <c r="BK165"/>
  <c r="J162"/>
  <c r="J160"/>
  <c r="BK157"/>
  <c r="BK150"/>
  <c r="BK144"/>
  <c r="J135"/>
  <c r="BK177"/>
  <c r="BK176"/>
  <c r="BK166"/>
  <c r="BK139"/>
  <c r="BK182"/>
  <c r="BK135"/>
  <c r="J177"/>
  <c r="BK168"/>
  <c r="BK137"/>
  <c r="J182"/>
  <c r="BK169"/>
  <c r="J166"/>
  <c r="J165"/>
  <c r="BK162"/>
  <c r="BK160"/>
  <c r="J157"/>
  <c r="J154"/>
  <c r="J148"/>
  <c r="F35"/>
  <c r="BK181"/>
  <c r="J169"/>
  <c r="BK142"/>
  <c r="BK129"/>
  <c r="F34"/>
  <c r="J137"/>
  <c r="J129"/>
  <c r="J179"/>
  <c r="BK171"/>
  <c r="J144"/>
  <c r="BK131"/>
  <c r="F37"/>
  <c r="J150"/>
  <c r="J142"/>
  <c r="J181"/>
  <c r="J176"/>
  <c r="J159"/>
  <c r="BK148"/>
  <c r="J139"/>
  <c r="BK179"/>
  <c r="J173"/>
  <c r="J34"/>
  <c r="F36"/>
  <c l="1" r="P141"/>
  <c r="T141"/>
  <c r="BK128"/>
  <c r="BK164"/>
  <c r="J164"/>
  <c r="J101"/>
  <c r="R141"/>
  <c r="R175"/>
  <c r="R174"/>
  <c r="T156"/>
  <c r="P175"/>
  <c r="P174"/>
  <c r="BK156"/>
  <c r="J156"/>
  <c r="J100"/>
  <c r="BK180"/>
  <c r="J180"/>
  <c r="J106"/>
  <c r="T128"/>
  <c r="T127"/>
  <c r="R156"/>
  <c r="T175"/>
  <c r="T174"/>
  <c r="P164"/>
  <c r="BK175"/>
  <c r="P128"/>
  <c r="P127"/>
  <c r="P126"/>
  <c i="1" r="AU95"/>
  <c i="2" r="T164"/>
  <c r="P180"/>
  <c r="R128"/>
  <c r="P156"/>
  <c r="R180"/>
  <c r="BK141"/>
  <c r="J141"/>
  <c r="J99"/>
  <c r="R164"/>
  <c r="T180"/>
  <c r="BK172"/>
  <c r="J172"/>
  <c r="J102"/>
  <c r="BK178"/>
  <c r="J178"/>
  <c r="J105"/>
  <c r="F92"/>
  <c r="J120"/>
  <c r="BE131"/>
  <c r="BE176"/>
  <c r="BE179"/>
  <c r="BE181"/>
  <c i="1" r="BC95"/>
  <c i="2" r="E85"/>
  <c r="BE133"/>
  <c r="BE137"/>
  <c r="BE142"/>
  <c r="BE146"/>
  <c r="BE148"/>
  <c r="BE150"/>
  <c r="BE154"/>
  <c r="BE157"/>
  <c r="BE159"/>
  <c r="BE160"/>
  <c r="BE162"/>
  <c r="BE168"/>
  <c i="1" r="BA95"/>
  <c r="BB95"/>
  <c r="AW95"/>
  <c i="2" r="J91"/>
  <c r="BE129"/>
  <c r="BE135"/>
  <c r="BE139"/>
  <c r="BE144"/>
  <c r="BE165"/>
  <c r="BE166"/>
  <c r="BE169"/>
  <c r="BE171"/>
  <c r="BE173"/>
  <c r="BE177"/>
  <c r="BE182"/>
  <c i="1" r="BD95"/>
  <c r="AU94"/>
  <c r="BD94"/>
  <c r="W33"/>
  <c r="BA94"/>
  <c r="W30"/>
  <c r="BC94"/>
  <c r="W32"/>
  <c r="BB94"/>
  <c r="W31"/>
  <c i="2" l="1" r="R127"/>
  <c r="R126"/>
  <c r="BK174"/>
  <c r="J174"/>
  <c r="J103"/>
  <c r="BK127"/>
  <c r="J127"/>
  <c r="J97"/>
  <c r="T126"/>
  <c r="J128"/>
  <c r="J98"/>
  <c r="J175"/>
  <c r="J104"/>
  <c i="1" r="AX94"/>
  <c i="2" r="J33"/>
  <c i="1" r="AV95"/>
  <c r="AT95"/>
  <c r="AY94"/>
  <c r="AW94"/>
  <c r="AK30"/>
  <c i="2" r="F33"/>
  <c i="1" r="AZ95"/>
  <c r="AZ94"/>
  <c r="AV94"/>
  <c r="AK29"/>
  <c i="2" l="1" r="BK126"/>
  <c r="J126"/>
  <c r="J30"/>
  <c i="1" r="AG95"/>
  <c r="AG94"/>
  <c r="AK26"/>
  <c r="AK35"/>
  <c r="AT94"/>
  <c r="AN94"/>
  <c r="W29"/>
  <c i="2" l="1" r="J39"/>
  <c r="J96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<sst xmlns="http://schemas.openxmlformats.org/spreadsheetml/2006/main">
  <si>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</si>
  <si>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</si>
  <si>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</si>
  <si>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</si>
  <si>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{8cac7d34-9069-4052-9d8c-22c14166a1eb}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</si>
  <si>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</si>
  <si>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</si>
  <si>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</si>
  <si>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</si>
  <si>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</si>
  <si>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</si>
  <si>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</si>
  <si>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</si>
  <si>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</si>
  <si>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ChodnikBrandys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</si>
  <si>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</si>
  <si>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</si>
  <si>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chodníku  u  autubusové zastávky  Brandýs na ulici Karvinská</t>
  </si>
  <si>
    <t>KSO:</t>
  </si>
  <si>
    <t>CC-CZ:</t>
  </si>
  <si>
    <t>Místo:</t>
  </si>
  <si>
    <t>Český Těšín</t>
  </si>
  <si>
    <t>Datum:</t>
  </si>
  <si>
    <t>10. 2. 2025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</si>
  <si>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</si>
  <si>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</si>
  <si>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</si>
  <si>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</si>
  <si>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</si>
  <si>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</si>
  <si>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</si>
  <si>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</si>
  <si>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</si>
  <si>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</si>
  <si>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Martin Pniok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</si>
  <si>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</si>
  <si>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</si>
  <si>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</si>
  <si>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</si>
  <si>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</si>
  <si>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</si>
  <si>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</si>
  <si>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</si>
  <si>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</si>
  <si>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</si>
  <si>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</si>
  <si>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</si>
  <si>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</si>
  <si>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</si>
  <si>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</si>
  <si>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</si>
  <si>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</si>
  <si>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</si>
  <si>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</si>
  <si>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</si>
  <si>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</si>
  <si>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</si>
  <si>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</si>
  <si>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</si>
  <si>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</si>
  <si>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</si>
  <si>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</si>
  <si>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</si>
  <si>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</si>
  <si>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</si>
  <si>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</si>
  <si>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</si>
  <si>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</si>
  <si>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</si>
  <si>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</si>
  <si>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</si>
  <si>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</si>
  <si>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</si>
  <si>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</si>
  <si>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</si>
  <si>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</si>
  <si>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</si>
  <si>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</si>
  <si>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</si>
  <si>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</si>
  <si>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</si>
  <si>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</si>
  <si>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Chodník</t>
  </si>
  <si>
    <t>STA</t>
  </si>
  <si>
    <t>1</t>
  </si>
  <si>
    <t>{70a81853-1af7-41f4-97ea-a496cbb2f35c}</t>
  </si>
  <si>
    <t>2</t>
  </si>
  <si>
    <t>KRYCÍ LIST SOUPISU PRACÍ</t>
  </si>
  <si>
    <t>Objekt:</t>
  </si>
  <si>
    <t>01 - Chodník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</si>
  <si>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</si>
  <si>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</si>
  <si>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</si>
  <si>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</si>
  <si>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</si>
  <si>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</si>
  <si>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</si>
  <si>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</si>
  <si>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</si>
  <si>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</si>
  <si>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</si>
  <si>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</si>
  <si>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</si>
  <si>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</si>
  <si>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</si>
  <si>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</si>
  <si>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</si>
  <si>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</si>
  <si>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</si>
  <si>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</si>
  <si>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</si>
  <si>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</si>
  <si>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</si>
  <si>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</si>
  <si>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</si>
  <si>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</si>
  <si>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</si>
  <si>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</si>
  <si>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</si>
  <si>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</si>
  <si>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</si>
  <si>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</si>
  <si>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</si>
  <si>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</si>
  <si>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</si>
  <si>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</si>
  <si>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01</t>
  </si>
  <si>
    <t>4</t>
  </si>
  <si>
    <t>185070059</t>
  </si>
  <si>
    <t>VV</t>
  </si>
  <si>
    <t>2,6*0,8</t>
  </si>
  <si>
    <t>113107131</t>
  </si>
  <si>
    <t>Odstranění podkladu z betonu prostého tl přes 100 do 150 mm ručně</t>
  </si>
  <si>
    <t>1809914100</t>
  </si>
  <si>
    <t>58*2*0,25</t>
  </si>
  <si>
    <t>3</t>
  </si>
  <si>
    <t>113107322</t>
  </si>
  <si>
    <t>Odstranění podkladu z kameniva drceného tl přes 100 do 200 mm strojně pl do 50 m2</t>
  </si>
  <si>
    <t>-1980617277</t>
  </si>
  <si>
    <t>58*2</t>
  </si>
  <si>
    <t>113107331</t>
  </si>
  <si>
    <t>Odstranění podkladu z betonu prostého tl přes 100 do 150 mm strojně pl do 50 m2</t>
  </si>
  <si>
    <t>1430332788</t>
  </si>
  <si>
    <t>58*2*0,75</t>
  </si>
  <si>
    <t>5</t>
  </si>
  <si>
    <t>113202111</t>
  </si>
  <si>
    <t>Vytrhání obrub krajníků obrubníků stojatých</t>
  </si>
  <si>
    <t>m</t>
  </si>
  <si>
    <t>2122691859</t>
  </si>
  <si>
    <t>2+58-4,4</t>
  </si>
  <si>
    <t>6</t>
  </si>
  <si>
    <t>181912112</t>
  </si>
  <si>
    <t>Úprava pláně v hornině třídy těžitelnosti I skupiny 3 se zhutněním ručně</t>
  </si>
  <si>
    <t>-1924943845</t>
  </si>
  <si>
    <t>Komunikace pozemní</t>
  </si>
  <si>
    <t>7</t>
  </si>
  <si>
    <t>564861011</t>
  </si>
  <si>
    <t>Podklad ze štěrkodrtě ŠD plochy do 100 m2 tl 200 mm</t>
  </si>
  <si>
    <t>-1830930171</t>
  </si>
  <si>
    <t>8</t>
  </si>
  <si>
    <t>596211110</t>
  </si>
  <si>
    <t>Kladení zámkové dlažby komunikací pro pěší ručně tl 60 mm skupiny A pl do 50 m2</t>
  </si>
  <si>
    <t>282950538</t>
  </si>
  <si>
    <t>9</t>
  </si>
  <si>
    <t>-1831455791</t>
  </si>
  <si>
    <t>58*0,4</t>
  </si>
  <si>
    <t>10</t>
  </si>
  <si>
    <t>M</t>
  </si>
  <si>
    <t>59245006</t>
  </si>
  <si>
    <t>dlažba pro nevidomé betonová 200x100mm tl 60mm barevná</t>
  </si>
  <si>
    <t>-1935463773</t>
  </si>
  <si>
    <t>23,2*1,03 'Přepočtené koeficientem množství</t>
  </si>
  <si>
    <t>11</t>
  </si>
  <si>
    <t>596211111</t>
  </si>
  <si>
    <t>Kladení zámkové dlažby komunikací pro pěší ručně tl 60 mm skupiny A pl přes 50 do 100 m2</t>
  </si>
  <si>
    <t>2006131550</t>
  </si>
  <si>
    <t>-58*0,4</t>
  </si>
  <si>
    <t>Součet</t>
  </si>
  <si>
    <t>59245018</t>
  </si>
  <si>
    <t>dlažba skladebná betonová 200x100mm tl 60mm přírodní</t>
  </si>
  <si>
    <t>188335803</t>
  </si>
  <si>
    <t>92,8*1,03 'Přepočtené koeficientem množství</t>
  </si>
  <si>
    <t>Ostatní konstrukce a práce, bourání</t>
  </si>
  <si>
    <t>13</t>
  </si>
  <si>
    <t>916231213</t>
  </si>
  <si>
    <t>Osazení chodníkového obrubníku betonového stojatého s boční opěrou do lože z betonu prostého</t>
  </si>
  <si>
    <t>1476242196</t>
  </si>
  <si>
    <t>14</t>
  </si>
  <si>
    <t>59217017</t>
  </si>
  <si>
    <t>obrubník betonový chodníkový 1000x100x250mm</t>
  </si>
  <si>
    <t>-1214516953</t>
  </si>
  <si>
    <t>15</t>
  </si>
  <si>
    <t>916991121</t>
  </si>
  <si>
    <t>Lože pod obrubníky, krajníky nebo obruby z dlažebních kostek z betonu prostého</t>
  </si>
  <si>
    <t>m3</t>
  </si>
  <si>
    <t>-827599477</t>
  </si>
  <si>
    <t>55,6*0,25*0,2</t>
  </si>
  <si>
    <t>16</t>
  </si>
  <si>
    <t>919735123</t>
  </si>
  <si>
    <t>Řezání stávajícího betonového krytu hl přes 100 do 150 mm</t>
  </si>
  <si>
    <t>76676311</t>
  </si>
  <si>
    <t>4,5+58</t>
  </si>
  <si>
    <t>997</t>
  </si>
  <si>
    <t>Doprava suti a vybouraných hmot</t>
  </si>
  <si>
    <t>17</t>
  </si>
  <si>
    <t>997221561</t>
  </si>
  <si>
    <t>Vodorovná doprava suti z kusových materiálů do 1 km</t>
  </si>
  <si>
    <t>t</t>
  </si>
  <si>
    <t>1427450346</t>
  </si>
  <si>
    <t>18</t>
  </si>
  <si>
    <t>997221569</t>
  </si>
  <si>
    <t>Příplatek ZKD 1 km u vodorovné dopravy suti z kusových materiálů</t>
  </si>
  <si>
    <t>1632467523</t>
  </si>
  <si>
    <t>83,279*14 'Přepočtené koeficientem množství</t>
  </si>
  <si>
    <t>19</t>
  </si>
  <si>
    <t>997221611</t>
  </si>
  <si>
    <t>Nakládání suti na dopravní prostředky pro vodorovnou dopravu</t>
  </si>
  <si>
    <t>26529357</t>
  </si>
  <si>
    <t>20</t>
  </si>
  <si>
    <t>997221861</t>
  </si>
  <si>
    <t>Poplatek za uložení na recyklační skládce (skládkovné) stavebního odpadu z prostého betonu pod kódem 17 01 01</t>
  </si>
  <si>
    <t>-1460311548</t>
  </si>
  <si>
    <t>83,279-33,64</t>
  </si>
  <si>
    <t>997221873</t>
  </si>
  <si>
    <t>Poplatek za uložení na recyklační skládce (skládkovné) stavebního odpadu zeminy a kamení zatříděného do Katalogu odpadů pod kódem 17 05 04</t>
  </si>
  <si>
    <t>-1295473598</t>
  </si>
  <si>
    <t>998</t>
  </si>
  <si>
    <t>Přesun hmot</t>
  </si>
  <si>
    <t>22</t>
  </si>
  <si>
    <t>998223011</t>
  </si>
  <si>
    <t>Přesun hmot pro pozemní komunikace s krytem dlážděným</t>
  </si>
  <si>
    <t>-1174258807</t>
  </si>
  <si>
    <t>VRN</t>
  </si>
  <si>
    <t>Vedlejší rozpočtové náklady</t>
  </si>
  <si>
    <t>VRN1</t>
  </si>
  <si>
    <t>Průzkumné, zeměměřičské a projektové práce</t>
  </si>
  <si>
    <t>23</t>
  </si>
  <si>
    <t>012203000</t>
  </si>
  <si>
    <t>Zeměměřičské práce před výstavbou</t>
  </si>
  <si>
    <t>kpl</t>
  </si>
  <si>
    <t>1024</t>
  </si>
  <si>
    <t>1820422002</t>
  </si>
  <si>
    <t>24</t>
  </si>
  <si>
    <t>012303000</t>
  </si>
  <si>
    <t>Zeměměřičské práce při provádění stavby</t>
  </si>
  <si>
    <t>-484749067</t>
  </si>
  <si>
    <t>VRN3</t>
  </si>
  <si>
    <t>Zařízení staveniště</t>
  </si>
  <si>
    <t>25</t>
  </si>
  <si>
    <t>034002000</t>
  </si>
  <si>
    <t>Zabezpečení staveniště</t>
  </si>
  <si>
    <t>-1928247323</t>
  </si>
  <si>
    <t>VRN7</t>
  </si>
  <si>
    <t>Provozní vlivy</t>
  </si>
  <si>
    <t>26</t>
  </si>
  <si>
    <t>072103000</t>
  </si>
  <si>
    <t>Silniční provoz - projednání DIO a zajištění DIR</t>
  </si>
  <si>
    <t>1026872263</t>
  </si>
  <si>
    <t>27</t>
  </si>
  <si>
    <t>072203000</t>
  </si>
  <si>
    <t>Silniční provoz - zajištění DIO (dopravní značení)</t>
  </si>
  <si>
    <t>-1779726726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</si>
</sst>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ChodnikBrandys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 xml:space="preserve">Oprava chodníku  u  autubusové zastávky  Brandýs na ulici Karvinská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Český Těšín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10. 2. 2025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Město Český Těšín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30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28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33</v>
      </c>
      <c r="AJ90" s="36"/>
      <c r="AK90" s="36"/>
      <c r="AL90" s="36"/>
      <c r="AM90" s="68" t="str">
        <f>IF(E20="","",E20)</f>
        <v>Martin Pniok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16.5" customHeight="1">
      <c r="A95" s="102" t="s">
        <v>80</v>
      </c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'01 - Chodník'!J30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83</v>
      </c>
      <c r="AR95" s="103"/>
      <c r="AS95" s="109">
        <v>0</v>
      </c>
      <c r="AT95" s="110">
        <f>ROUND(SUM(AV95:AW95),2)</f>
        <v>0</v>
      </c>
      <c r="AU95" s="111">
        <f>'01 - Chodník'!P126</f>
        <v>0</v>
      </c>
      <c r="AV95" s="110">
        <f>'01 - Chodník'!J33</f>
        <v>0</v>
      </c>
      <c r="AW95" s="110">
        <f>'01 - Chodník'!J34</f>
        <v>0</v>
      </c>
      <c r="AX95" s="110">
        <f>'01 - Chodník'!J35</f>
        <v>0</v>
      </c>
      <c r="AY95" s="110">
        <f>'01 - Chodník'!J36</f>
        <v>0</v>
      </c>
      <c r="AZ95" s="110">
        <f>'01 - Chodník'!F33</f>
        <v>0</v>
      </c>
      <c r="BA95" s="110">
        <f>'01 - Chodník'!F34</f>
        <v>0</v>
      </c>
      <c r="BB95" s="110">
        <f>'01 - Chodník'!F35</f>
        <v>0</v>
      </c>
      <c r="BC95" s="110">
        <f>'01 - Chodník'!F36</f>
        <v>0</v>
      </c>
      <c r="BD95" s="112">
        <f>'01 - Chodník'!F37</f>
        <v>0</v>
      </c>
      <c r="BE95" s="7"/>
      <c r="BT95" s="113" t="s">
        <v>84</v>
      </c>
      <c r="BV95" s="113" t="s">
        <v>78</v>
      </c>
      <c r="BW95" s="113" t="s">
        <v>85</v>
      </c>
      <c r="BX95" s="113" t="s">
        <v>4</v>
      </c>
      <c r="CL95" s="113" t="s">
        <v>1</v>
      </c>
      <c r="CM95" s="113" t="s">
        <v>86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hodník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87</v>
      </c>
      <c r="L4" s="20"/>
      <c r="M4" s="114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26.25" customHeight="1">
      <c r="B7" s="20"/>
      <c r="E7" s="115" t="str">
        <f>'Rekapitulace stavby'!K6</f>
        <v xml:space="preserve">Oprava chodníku  u  autubusové zastávky  Brandýs na ulici Karvinská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10. 2. 2025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26</v>
      </c>
      <c r="F15" s="36"/>
      <c r="G15" s="36"/>
      <c r="H15" s="36"/>
      <c r="I15" s="30" t="s">
        <v>27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28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27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30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27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33</v>
      </c>
      <c r="E23" s="36"/>
      <c r="F23" s="36"/>
      <c r="G23" s="36"/>
      <c r="H23" s="36"/>
      <c r="I23" s="30" t="s">
        <v>25</v>
      </c>
      <c r="J23" s="25" t="s">
        <v>1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34</v>
      </c>
      <c r="F24" s="36"/>
      <c r="G24" s="36"/>
      <c r="H24" s="36"/>
      <c r="I24" s="30" t="s">
        <v>27</v>
      </c>
      <c r="J24" s="25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6"/>
      <c r="B27" s="117"/>
      <c r="C27" s="116"/>
      <c r="D27" s="116"/>
      <c r="E27" s="34" t="s">
        <v>1</v>
      </c>
      <c r="F27" s="34"/>
      <c r="G27" s="34"/>
      <c r="H27" s="3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9" t="s">
        <v>36</v>
      </c>
      <c r="E30" s="36"/>
      <c r="F30" s="36"/>
      <c r="G30" s="36"/>
      <c r="H30" s="36"/>
      <c r="I30" s="36"/>
      <c r="J30" s="94">
        <f>ROUND(J126,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0" t="s">
        <v>40</v>
      </c>
      <c r="E33" s="30" t="s">
        <v>41</v>
      </c>
      <c r="F33" s="121">
        <f>ROUND((SUM(BE126:BE182)),  2)</f>
        <v>0</v>
      </c>
      <c r="G33" s="36"/>
      <c r="H33" s="36"/>
      <c r="I33" s="122">
        <v>0.20999999999999999</v>
      </c>
      <c r="J33" s="121">
        <f>ROUND(((SUM(BE126:BE182))*I33),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1">
        <f>ROUND((SUM(BF126:BF182)),  2)</f>
        <v>0</v>
      </c>
      <c r="G34" s="36"/>
      <c r="H34" s="36"/>
      <c r="I34" s="122">
        <v>0.12</v>
      </c>
      <c r="J34" s="121">
        <f>ROUND(((SUM(BF126:BF182))*I34),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1">
        <f>ROUND((SUM(BG126:BG182)),  2)</f>
        <v>0</v>
      </c>
      <c r="G35" s="36"/>
      <c r="H35" s="36"/>
      <c r="I35" s="122">
        <v>0.20999999999999999</v>
      </c>
      <c r="J35" s="121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1">
        <f>ROUND((SUM(BH126:BH182)),  2)</f>
        <v>0</v>
      </c>
      <c r="G36" s="36"/>
      <c r="H36" s="36"/>
      <c r="I36" s="122">
        <v>0.12</v>
      </c>
      <c r="J36" s="121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1">
        <f>ROUND((SUM(BI126:BI182)),  2)</f>
        <v>0</v>
      </c>
      <c r="G37" s="36"/>
      <c r="H37" s="36"/>
      <c r="I37" s="122">
        <v>0</v>
      </c>
      <c r="J37" s="12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3"/>
      <c r="D39" s="124" t="s">
        <v>46</v>
      </c>
      <c r="E39" s="79"/>
      <c r="F39" s="79"/>
      <c r="G39" s="125" t="s">
        <v>47</v>
      </c>
      <c r="H39" s="126" t="s">
        <v>48</v>
      </c>
      <c r="I39" s="79"/>
      <c r="J39" s="127">
        <f>SUM(J30:J37)</f>
        <v>0</v>
      </c>
      <c r="K39" s="128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9" t="s">
        <v>52</v>
      </c>
      <c r="G61" s="56" t="s">
        <v>51</v>
      </c>
      <c r="H61" s="39"/>
      <c r="I61" s="39"/>
      <c r="J61" s="130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9" t="s">
        <v>52</v>
      </c>
      <c r="G76" s="56" t="s">
        <v>51</v>
      </c>
      <c r="H76" s="39"/>
      <c r="I76" s="39"/>
      <c r="J76" s="130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15" t="str">
        <f>E7</f>
        <v xml:space="preserve">Oprava chodníku  u  autubusové zastávky  Brandýs na ulici Karvinská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01 - Chodník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Český Těšín</v>
      </c>
      <c r="G89" s="36"/>
      <c r="H89" s="36"/>
      <c r="I89" s="30" t="s">
        <v>22</v>
      </c>
      <c r="J89" s="67" t="str">
        <f>IF(J12="","",J12)</f>
        <v>10. 2. 2025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Město Český Těšín</v>
      </c>
      <c r="G91" s="36"/>
      <c r="H91" s="36"/>
      <c r="I91" s="30" t="s">
        <v>30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6"/>
      <c r="E92" s="36"/>
      <c r="F92" s="25" t="str">
        <f>IF(E18="","",E18)</f>
        <v>Vyplň údaj</v>
      </c>
      <c r="G92" s="36"/>
      <c r="H92" s="36"/>
      <c r="I92" s="30" t="s">
        <v>33</v>
      </c>
      <c r="J92" s="34" t="str">
        <f>E24</f>
        <v>Martin Pniok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1" t="s">
        <v>91</v>
      </c>
      <c r="D94" s="123"/>
      <c r="E94" s="123"/>
      <c r="F94" s="123"/>
      <c r="G94" s="123"/>
      <c r="H94" s="123"/>
      <c r="I94" s="123"/>
      <c r="J94" s="132" t="s">
        <v>92</v>
      </c>
      <c r="K94" s="123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3" t="s">
        <v>93</v>
      </c>
      <c r="D96" s="36"/>
      <c r="E96" s="36"/>
      <c r="F96" s="36"/>
      <c r="G96" s="36"/>
      <c r="H96" s="36"/>
      <c r="I96" s="36"/>
      <c r="J96" s="94">
        <f>J126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4"/>
      <c r="C97" s="9"/>
      <c r="D97" s="135" t="s">
        <v>95</v>
      </c>
      <c r="E97" s="136"/>
      <c r="F97" s="136"/>
      <c r="G97" s="136"/>
      <c r="H97" s="136"/>
      <c r="I97" s="136"/>
      <c r="J97" s="137">
        <f>J127</f>
        <v>0</v>
      </c>
      <c r="K97" s="9"/>
      <c r="L97" s="13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8"/>
      <c r="C98" s="10"/>
      <c r="D98" s="139" t="s">
        <v>96</v>
      </c>
      <c r="E98" s="140"/>
      <c r="F98" s="140"/>
      <c r="G98" s="140"/>
      <c r="H98" s="140"/>
      <c r="I98" s="140"/>
      <c r="J98" s="141">
        <f>J128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97</v>
      </c>
      <c r="E99" s="140"/>
      <c r="F99" s="140"/>
      <c r="G99" s="140"/>
      <c r="H99" s="140"/>
      <c r="I99" s="140"/>
      <c r="J99" s="141">
        <f>J141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98</v>
      </c>
      <c r="E100" s="140"/>
      <c r="F100" s="140"/>
      <c r="G100" s="140"/>
      <c r="H100" s="140"/>
      <c r="I100" s="140"/>
      <c r="J100" s="141">
        <f>J156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99</v>
      </c>
      <c r="E101" s="140"/>
      <c r="F101" s="140"/>
      <c r="G101" s="140"/>
      <c r="H101" s="140"/>
      <c r="I101" s="140"/>
      <c r="J101" s="141">
        <f>J164</f>
        <v>0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8"/>
      <c r="C102" s="10"/>
      <c r="D102" s="139" t="s">
        <v>100</v>
      </c>
      <c r="E102" s="140"/>
      <c r="F102" s="140"/>
      <c r="G102" s="140"/>
      <c r="H102" s="140"/>
      <c r="I102" s="140"/>
      <c r="J102" s="141">
        <f>J172</f>
        <v>0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4"/>
      <c r="C103" s="9"/>
      <c r="D103" s="135" t="s">
        <v>101</v>
      </c>
      <c r="E103" s="136"/>
      <c r="F103" s="136"/>
      <c r="G103" s="136"/>
      <c r="H103" s="136"/>
      <c r="I103" s="136"/>
      <c r="J103" s="137">
        <f>J174</f>
        <v>0</v>
      </c>
      <c r="K103" s="9"/>
      <c r="L103" s="13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38"/>
      <c r="C104" s="10"/>
      <c r="D104" s="139" t="s">
        <v>102</v>
      </c>
      <c r="E104" s="140"/>
      <c r="F104" s="140"/>
      <c r="G104" s="140"/>
      <c r="H104" s="140"/>
      <c r="I104" s="140"/>
      <c r="J104" s="141">
        <f>J175</f>
        <v>0</v>
      </c>
      <c r="K104" s="10"/>
      <c r="L104" s="13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38"/>
      <c r="C105" s="10"/>
      <c r="D105" s="139" t="s">
        <v>103</v>
      </c>
      <c r="E105" s="140"/>
      <c r="F105" s="140"/>
      <c r="G105" s="140"/>
      <c r="H105" s="140"/>
      <c r="I105" s="140"/>
      <c r="J105" s="141">
        <f>J178</f>
        <v>0</v>
      </c>
      <c r="K105" s="10"/>
      <c r="L105" s="13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8"/>
      <c r="C106" s="10"/>
      <c r="D106" s="139" t="s">
        <v>104</v>
      </c>
      <c r="E106" s="140"/>
      <c r="F106" s="140"/>
      <c r="G106" s="140"/>
      <c r="H106" s="140"/>
      <c r="I106" s="140"/>
      <c r="J106" s="141">
        <f>J180</f>
        <v>0</v>
      </c>
      <c r="K106" s="10"/>
      <c r="L106" s="13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12" s="2" customFormat="1" ht="6.96" customHeight="1">
      <c r="A112" s="36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24.96" customHeight="1">
      <c r="A113" s="36"/>
      <c r="B113" s="37"/>
      <c r="C113" s="21" t="s">
        <v>105</v>
      </c>
      <c r="D113" s="36"/>
      <c r="E113" s="36"/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6"/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16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6.25" customHeight="1">
      <c r="A116" s="36"/>
      <c r="B116" s="37"/>
      <c r="C116" s="36"/>
      <c r="D116" s="36"/>
      <c r="E116" s="115" t="str">
        <f>E7</f>
        <v xml:space="preserve">Oprava chodníku  u  autubusové zastávky  Brandýs na ulici Karvinská</v>
      </c>
      <c r="F116" s="30"/>
      <c r="G116" s="30"/>
      <c r="H116" s="30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88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65" t="str">
        <f>E9</f>
        <v>01 - Chodník</v>
      </c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20</v>
      </c>
      <c r="D120" s="36"/>
      <c r="E120" s="36"/>
      <c r="F120" s="25" t="str">
        <f>F12</f>
        <v>Český Těšín</v>
      </c>
      <c r="G120" s="36"/>
      <c r="H120" s="36"/>
      <c r="I120" s="30" t="s">
        <v>22</v>
      </c>
      <c r="J120" s="67" t="str">
        <f>IF(J12="","",J12)</f>
        <v>10. 2. 2025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6.96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5.15" customHeight="1">
      <c r="A122" s="36"/>
      <c r="B122" s="37"/>
      <c r="C122" s="30" t="s">
        <v>24</v>
      </c>
      <c r="D122" s="36"/>
      <c r="E122" s="36"/>
      <c r="F122" s="25" t="str">
        <f>E15</f>
        <v>Město Český Těšín</v>
      </c>
      <c r="G122" s="36"/>
      <c r="H122" s="36"/>
      <c r="I122" s="30" t="s">
        <v>30</v>
      </c>
      <c r="J122" s="34" t="str">
        <f>E21</f>
        <v xml:space="preserve"> </v>
      </c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5.15" customHeight="1">
      <c r="A123" s="36"/>
      <c r="B123" s="37"/>
      <c r="C123" s="30" t="s">
        <v>28</v>
      </c>
      <c r="D123" s="36"/>
      <c r="E123" s="36"/>
      <c r="F123" s="25" t="str">
        <f>IF(E18="","",E18)</f>
        <v>Vyplň údaj</v>
      </c>
      <c r="G123" s="36"/>
      <c r="H123" s="36"/>
      <c r="I123" s="30" t="s">
        <v>33</v>
      </c>
      <c r="J123" s="34" t="str">
        <f>E24</f>
        <v>Martin Pniok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0.32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11" customFormat="1" ht="29.28" customHeight="1">
      <c r="A125" s="142"/>
      <c r="B125" s="143"/>
      <c r="C125" s="144" t="s">
        <v>106</v>
      </c>
      <c r="D125" s="145" t="s">
        <v>61</v>
      </c>
      <c r="E125" s="145" t="s">
        <v>57</v>
      </c>
      <c r="F125" s="145" t="s">
        <v>58</v>
      </c>
      <c r="G125" s="145" t="s">
        <v>107</v>
      </c>
      <c r="H125" s="145" t="s">
        <v>108</v>
      </c>
      <c r="I125" s="145" t="s">
        <v>109</v>
      </c>
      <c r="J125" s="145" t="s">
        <v>92</v>
      </c>
      <c r="K125" s="146" t="s">
        <v>110</v>
      </c>
      <c r="L125" s="147"/>
      <c r="M125" s="84" t="s">
        <v>1</v>
      </c>
      <c r="N125" s="85" t="s">
        <v>40</v>
      </c>
      <c r="O125" s="85" t="s">
        <v>111</v>
      </c>
      <c r="P125" s="85" t="s">
        <v>112</v>
      </c>
      <c r="Q125" s="85" t="s">
        <v>113</v>
      </c>
      <c r="R125" s="85" t="s">
        <v>114</v>
      </c>
      <c r="S125" s="85" t="s">
        <v>115</v>
      </c>
      <c r="T125" s="86" t="s">
        <v>116</v>
      </c>
      <c r="U125" s="142"/>
      <c r="V125" s="142"/>
      <c r="W125" s="142"/>
      <c r="X125" s="142"/>
      <c r="Y125" s="142"/>
      <c r="Z125" s="142"/>
      <c r="AA125" s="142"/>
      <c r="AB125" s="142"/>
      <c r="AC125" s="142"/>
      <c r="AD125" s="142"/>
      <c r="AE125" s="142"/>
    </row>
    <row r="126" s="2" customFormat="1" ht="22.8" customHeight="1">
      <c r="A126" s="36"/>
      <c r="B126" s="37"/>
      <c r="C126" s="91" t="s">
        <v>117</v>
      </c>
      <c r="D126" s="36"/>
      <c r="E126" s="36"/>
      <c r="F126" s="36"/>
      <c r="G126" s="36"/>
      <c r="H126" s="36"/>
      <c r="I126" s="36"/>
      <c r="J126" s="148">
        <f>BK126</f>
        <v>0</v>
      </c>
      <c r="K126" s="36"/>
      <c r="L126" s="37"/>
      <c r="M126" s="87"/>
      <c r="N126" s="71"/>
      <c r="O126" s="88"/>
      <c r="P126" s="149">
        <f>P127+P174</f>
        <v>0</v>
      </c>
      <c r="Q126" s="88"/>
      <c r="R126" s="149">
        <f>R127+R174</f>
        <v>96.923253799999998</v>
      </c>
      <c r="S126" s="88"/>
      <c r="T126" s="150">
        <f>T127+T174</f>
        <v>83.278800000000004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7" t="s">
        <v>75</v>
      </c>
      <c r="AU126" s="17" t="s">
        <v>94</v>
      </c>
      <c r="BK126" s="151">
        <f>BK127+BK174</f>
        <v>0</v>
      </c>
    </row>
    <row r="127" s="12" customFormat="1" ht="25.92" customHeight="1">
      <c r="A127" s="12"/>
      <c r="B127" s="152"/>
      <c r="C127" s="12"/>
      <c r="D127" s="153" t="s">
        <v>75</v>
      </c>
      <c r="E127" s="154" t="s">
        <v>118</v>
      </c>
      <c r="F127" s="154" t="s">
        <v>119</v>
      </c>
      <c r="G127" s="12"/>
      <c r="H127" s="12"/>
      <c r="I127" s="155"/>
      <c r="J127" s="156">
        <f>BK127</f>
        <v>0</v>
      </c>
      <c r="K127" s="12"/>
      <c r="L127" s="152"/>
      <c r="M127" s="157"/>
      <c r="N127" s="158"/>
      <c r="O127" s="158"/>
      <c r="P127" s="159">
        <f>P128+P141+P156+P164+P172</f>
        <v>0</v>
      </c>
      <c r="Q127" s="158"/>
      <c r="R127" s="159">
        <f>R128+R141+R156+R164+R172</f>
        <v>96.923253799999998</v>
      </c>
      <c r="S127" s="158"/>
      <c r="T127" s="160">
        <f>T128+T141+T156+T164+T172</f>
        <v>83.278800000000004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3" t="s">
        <v>84</v>
      </c>
      <c r="AT127" s="161" t="s">
        <v>75</v>
      </c>
      <c r="AU127" s="161" t="s">
        <v>76</v>
      </c>
      <c r="AY127" s="153" t="s">
        <v>120</v>
      </c>
      <c r="BK127" s="162">
        <f>BK128+BK141+BK156+BK164+BK172</f>
        <v>0</v>
      </c>
    </row>
    <row r="128" s="12" customFormat="1" ht="22.8" customHeight="1">
      <c r="A128" s="12"/>
      <c r="B128" s="152"/>
      <c r="C128" s="12"/>
      <c r="D128" s="153" t="s">
        <v>75</v>
      </c>
      <c r="E128" s="163" t="s">
        <v>84</v>
      </c>
      <c r="F128" s="163" t="s">
        <v>121</v>
      </c>
      <c r="G128" s="12"/>
      <c r="H128" s="12"/>
      <c r="I128" s="155"/>
      <c r="J128" s="164">
        <f>BK128</f>
        <v>0</v>
      </c>
      <c r="K128" s="12"/>
      <c r="L128" s="152"/>
      <c r="M128" s="157"/>
      <c r="N128" s="158"/>
      <c r="O128" s="158"/>
      <c r="P128" s="159">
        <f>SUM(P129:P140)</f>
        <v>0</v>
      </c>
      <c r="Q128" s="158"/>
      <c r="R128" s="159">
        <f>SUM(R129:R140)</f>
        <v>0</v>
      </c>
      <c r="S128" s="158"/>
      <c r="T128" s="160">
        <f>SUM(T129:T140)</f>
        <v>83.278800000000004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3" t="s">
        <v>84</v>
      </c>
      <c r="AT128" s="161" t="s">
        <v>75</v>
      </c>
      <c r="AU128" s="161" t="s">
        <v>84</v>
      </c>
      <c r="AY128" s="153" t="s">
        <v>120</v>
      </c>
      <c r="BK128" s="162">
        <f>SUM(BK129:BK140)</f>
        <v>0</v>
      </c>
    </row>
    <row r="129" s="2" customFormat="1" ht="24.15" customHeight="1">
      <c r="A129" s="36"/>
      <c r="B129" s="165"/>
      <c r="C129" s="166" t="s">
        <v>84</v>
      </c>
      <c r="D129" s="166" t="s">
        <v>122</v>
      </c>
      <c r="E129" s="167" t="s">
        <v>123</v>
      </c>
      <c r="F129" s="168" t="s">
        <v>124</v>
      </c>
      <c r="G129" s="169" t="s">
        <v>125</v>
      </c>
      <c r="H129" s="170">
        <v>2.0800000000000001</v>
      </c>
      <c r="I129" s="171"/>
      <c r="J129" s="172">
        <f>ROUND(I129*H129,2)</f>
        <v>0</v>
      </c>
      <c r="K129" s="168" t="s">
        <v>126</v>
      </c>
      <c r="L129" s="37"/>
      <c r="M129" s="173" t="s">
        <v>1</v>
      </c>
      <c r="N129" s="174" t="s">
        <v>41</v>
      </c>
      <c r="O129" s="75"/>
      <c r="P129" s="175">
        <f>O129*H129</f>
        <v>0</v>
      </c>
      <c r="Q129" s="175">
        <v>0</v>
      </c>
      <c r="R129" s="175">
        <f>Q129*H129</f>
        <v>0</v>
      </c>
      <c r="S129" s="175">
        <v>0.26000000000000001</v>
      </c>
      <c r="T129" s="176">
        <f>S129*H129</f>
        <v>0.54080000000000006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7" t="s">
        <v>127</v>
      </c>
      <c r="AT129" s="177" t="s">
        <v>122</v>
      </c>
      <c r="AU129" s="177" t="s">
        <v>86</v>
      </c>
      <c r="AY129" s="17" t="s">
        <v>120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7" t="s">
        <v>84</v>
      </c>
      <c r="BK129" s="178">
        <f>ROUND(I129*H129,2)</f>
        <v>0</v>
      </c>
      <c r="BL129" s="17" t="s">
        <v>127</v>
      </c>
      <c r="BM129" s="177" t="s">
        <v>128</v>
      </c>
    </row>
    <row r="130" s="13" customFormat="1">
      <c r="A130" s="13"/>
      <c r="B130" s="179"/>
      <c r="C130" s="13"/>
      <c r="D130" s="180" t="s">
        <v>129</v>
      </c>
      <c r="E130" s="181" t="s">
        <v>1</v>
      </c>
      <c r="F130" s="182" t="s">
        <v>130</v>
      </c>
      <c r="G130" s="13"/>
      <c r="H130" s="183">
        <v>2.0800000000000001</v>
      </c>
      <c r="I130" s="184"/>
      <c r="J130" s="13"/>
      <c r="K130" s="13"/>
      <c r="L130" s="179"/>
      <c r="M130" s="185"/>
      <c r="N130" s="186"/>
      <c r="O130" s="186"/>
      <c r="P130" s="186"/>
      <c r="Q130" s="186"/>
      <c r="R130" s="186"/>
      <c r="S130" s="186"/>
      <c r="T130" s="18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1" t="s">
        <v>129</v>
      </c>
      <c r="AU130" s="181" t="s">
        <v>86</v>
      </c>
      <c r="AV130" s="13" t="s">
        <v>86</v>
      </c>
      <c r="AW130" s="13" t="s">
        <v>32</v>
      </c>
      <c r="AX130" s="13" t="s">
        <v>84</v>
      </c>
      <c r="AY130" s="181" t="s">
        <v>120</v>
      </c>
    </row>
    <row r="131" s="2" customFormat="1" ht="24.15" customHeight="1">
      <c r="A131" s="36"/>
      <c r="B131" s="165"/>
      <c r="C131" s="166" t="s">
        <v>86</v>
      </c>
      <c r="D131" s="166" t="s">
        <v>122</v>
      </c>
      <c r="E131" s="167" t="s">
        <v>131</v>
      </c>
      <c r="F131" s="168" t="s">
        <v>132</v>
      </c>
      <c r="G131" s="169" t="s">
        <v>125</v>
      </c>
      <c r="H131" s="170">
        <v>29</v>
      </c>
      <c r="I131" s="171"/>
      <c r="J131" s="172">
        <f>ROUND(I131*H131,2)</f>
        <v>0</v>
      </c>
      <c r="K131" s="168" t="s">
        <v>126</v>
      </c>
      <c r="L131" s="37"/>
      <c r="M131" s="173" t="s">
        <v>1</v>
      </c>
      <c r="N131" s="174" t="s">
        <v>41</v>
      </c>
      <c r="O131" s="75"/>
      <c r="P131" s="175">
        <f>O131*H131</f>
        <v>0</v>
      </c>
      <c r="Q131" s="175">
        <v>0</v>
      </c>
      <c r="R131" s="175">
        <f>Q131*H131</f>
        <v>0</v>
      </c>
      <c r="S131" s="175">
        <v>0.32500000000000001</v>
      </c>
      <c r="T131" s="176">
        <f>S131*H131</f>
        <v>9.4250000000000007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7" t="s">
        <v>127</v>
      </c>
      <c r="AT131" s="177" t="s">
        <v>122</v>
      </c>
      <c r="AU131" s="177" t="s">
        <v>86</v>
      </c>
      <c r="AY131" s="17" t="s">
        <v>120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7" t="s">
        <v>84</v>
      </c>
      <c r="BK131" s="178">
        <f>ROUND(I131*H131,2)</f>
        <v>0</v>
      </c>
      <c r="BL131" s="17" t="s">
        <v>127</v>
      </c>
      <c r="BM131" s="177" t="s">
        <v>133</v>
      </c>
    </row>
    <row r="132" s="13" customFormat="1">
      <c r="A132" s="13"/>
      <c r="B132" s="179"/>
      <c r="C132" s="13"/>
      <c r="D132" s="180" t="s">
        <v>129</v>
      </c>
      <c r="E132" s="181" t="s">
        <v>1</v>
      </c>
      <c r="F132" s="182" t="s">
        <v>134</v>
      </c>
      <c r="G132" s="13"/>
      <c r="H132" s="183">
        <v>29</v>
      </c>
      <c r="I132" s="184"/>
      <c r="J132" s="13"/>
      <c r="K132" s="13"/>
      <c r="L132" s="179"/>
      <c r="M132" s="185"/>
      <c r="N132" s="186"/>
      <c r="O132" s="186"/>
      <c r="P132" s="186"/>
      <c r="Q132" s="186"/>
      <c r="R132" s="186"/>
      <c r="S132" s="186"/>
      <c r="T132" s="18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1" t="s">
        <v>129</v>
      </c>
      <c r="AU132" s="181" t="s">
        <v>86</v>
      </c>
      <c r="AV132" s="13" t="s">
        <v>86</v>
      </c>
      <c r="AW132" s="13" t="s">
        <v>32</v>
      </c>
      <c r="AX132" s="13" t="s">
        <v>84</v>
      </c>
      <c r="AY132" s="181" t="s">
        <v>120</v>
      </c>
    </row>
    <row r="133" s="2" customFormat="1" ht="24.15" customHeight="1">
      <c r="A133" s="36"/>
      <c r="B133" s="165"/>
      <c r="C133" s="166" t="s">
        <v>135</v>
      </c>
      <c r="D133" s="166" t="s">
        <v>122</v>
      </c>
      <c r="E133" s="167" t="s">
        <v>136</v>
      </c>
      <c r="F133" s="168" t="s">
        <v>137</v>
      </c>
      <c r="G133" s="169" t="s">
        <v>125</v>
      </c>
      <c r="H133" s="170">
        <v>116</v>
      </c>
      <c r="I133" s="171"/>
      <c r="J133" s="172">
        <f>ROUND(I133*H133,2)</f>
        <v>0</v>
      </c>
      <c r="K133" s="168" t="s">
        <v>126</v>
      </c>
      <c r="L133" s="37"/>
      <c r="M133" s="173" t="s">
        <v>1</v>
      </c>
      <c r="N133" s="174" t="s">
        <v>41</v>
      </c>
      <c r="O133" s="75"/>
      <c r="P133" s="175">
        <f>O133*H133</f>
        <v>0</v>
      </c>
      <c r="Q133" s="175">
        <v>0</v>
      </c>
      <c r="R133" s="175">
        <f>Q133*H133</f>
        <v>0</v>
      </c>
      <c r="S133" s="175">
        <v>0.28999999999999998</v>
      </c>
      <c r="T133" s="176">
        <f>S133*H133</f>
        <v>33.640000000000001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7" t="s">
        <v>127</v>
      </c>
      <c r="AT133" s="177" t="s">
        <v>122</v>
      </c>
      <c r="AU133" s="177" t="s">
        <v>86</v>
      </c>
      <c r="AY133" s="17" t="s">
        <v>120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7" t="s">
        <v>84</v>
      </c>
      <c r="BK133" s="178">
        <f>ROUND(I133*H133,2)</f>
        <v>0</v>
      </c>
      <c r="BL133" s="17" t="s">
        <v>127</v>
      </c>
      <c r="BM133" s="177" t="s">
        <v>138</v>
      </c>
    </row>
    <row r="134" s="13" customFormat="1">
      <c r="A134" s="13"/>
      <c r="B134" s="179"/>
      <c r="C134" s="13"/>
      <c r="D134" s="180" t="s">
        <v>129</v>
      </c>
      <c r="E134" s="181" t="s">
        <v>1</v>
      </c>
      <c r="F134" s="182" t="s">
        <v>139</v>
      </c>
      <c r="G134" s="13"/>
      <c r="H134" s="183">
        <v>116</v>
      </c>
      <c r="I134" s="184"/>
      <c r="J134" s="13"/>
      <c r="K134" s="13"/>
      <c r="L134" s="179"/>
      <c r="M134" s="185"/>
      <c r="N134" s="186"/>
      <c r="O134" s="186"/>
      <c r="P134" s="186"/>
      <c r="Q134" s="186"/>
      <c r="R134" s="186"/>
      <c r="S134" s="186"/>
      <c r="T134" s="18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1" t="s">
        <v>129</v>
      </c>
      <c r="AU134" s="181" t="s">
        <v>86</v>
      </c>
      <c r="AV134" s="13" t="s">
        <v>86</v>
      </c>
      <c r="AW134" s="13" t="s">
        <v>32</v>
      </c>
      <c r="AX134" s="13" t="s">
        <v>84</v>
      </c>
      <c r="AY134" s="181" t="s">
        <v>120</v>
      </c>
    </row>
    <row r="135" s="2" customFormat="1" ht="24.15" customHeight="1">
      <c r="A135" s="36"/>
      <c r="B135" s="165"/>
      <c r="C135" s="166" t="s">
        <v>127</v>
      </c>
      <c r="D135" s="166" t="s">
        <v>122</v>
      </c>
      <c r="E135" s="167" t="s">
        <v>140</v>
      </c>
      <c r="F135" s="168" t="s">
        <v>141</v>
      </c>
      <c r="G135" s="169" t="s">
        <v>125</v>
      </c>
      <c r="H135" s="170">
        <v>87</v>
      </c>
      <c r="I135" s="171"/>
      <c r="J135" s="172">
        <f>ROUND(I135*H135,2)</f>
        <v>0</v>
      </c>
      <c r="K135" s="168" t="s">
        <v>126</v>
      </c>
      <c r="L135" s="37"/>
      <c r="M135" s="173" t="s">
        <v>1</v>
      </c>
      <c r="N135" s="174" t="s">
        <v>41</v>
      </c>
      <c r="O135" s="75"/>
      <c r="P135" s="175">
        <f>O135*H135</f>
        <v>0</v>
      </c>
      <c r="Q135" s="175">
        <v>0</v>
      </c>
      <c r="R135" s="175">
        <f>Q135*H135</f>
        <v>0</v>
      </c>
      <c r="S135" s="175">
        <v>0.32500000000000001</v>
      </c>
      <c r="T135" s="176">
        <f>S135*H135</f>
        <v>28.275000000000002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7" t="s">
        <v>127</v>
      </c>
      <c r="AT135" s="177" t="s">
        <v>122</v>
      </c>
      <c r="AU135" s="177" t="s">
        <v>86</v>
      </c>
      <c r="AY135" s="17" t="s">
        <v>120</v>
      </c>
      <c r="BE135" s="178">
        <f>IF(N135="základní",J135,0)</f>
        <v>0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17" t="s">
        <v>84</v>
      </c>
      <c r="BK135" s="178">
        <f>ROUND(I135*H135,2)</f>
        <v>0</v>
      </c>
      <c r="BL135" s="17" t="s">
        <v>127</v>
      </c>
      <c r="BM135" s="177" t="s">
        <v>142</v>
      </c>
    </row>
    <row r="136" s="13" customFormat="1">
      <c r="A136" s="13"/>
      <c r="B136" s="179"/>
      <c r="C136" s="13"/>
      <c r="D136" s="180" t="s">
        <v>129</v>
      </c>
      <c r="E136" s="181" t="s">
        <v>1</v>
      </c>
      <c r="F136" s="182" t="s">
        <v>143</v>
      </c>
      <c r="G136" s="13"/>
      <c r="H136" s="183">
        <v>87</v>
      </c>
      <c r="I136" s="184"/>
      <c r="J136" s="13"/>
      <c r="K136" s="13"/>
      <c r="L136" s="179"/>
      <c r="M136" s="185"/>
      <c r="N136" s="186"/>
      <c r="O136" s="186"/>
      <c r="P136" s="186"/>
      <c r="Q136" s="186"/>
      <c r="R136" s="186"/>
      <c r="S136" s="186"/>
      <c r="T136" s="18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1" t="s">
        <v>129</v>
      </c>
      <c r="AU136" s="181" t="s">
        <v>86</v>
      </c>
      <c r="AV136" s="13" t="s">
        <v>86</v>
      </c>
      <c r="AW136" s="13" t="s">
        <v>32</v>
      </c>
      <c r="AX136" s="13" t="s">
        <v>84</v>
      </c>
      <c r="AY136" s="181" t="s">
        <v>120</v>
      </c>
    </row>
    <row r="137" s="2" customFormat="1" ht="16.5" customHeight="1">
      <c r="A137" s="36"/>
      <c r="B137" s="165"/>
      <c r="C137" s="166" t="s">
        <v>144</v>
      </c>
      <c r="D137" s="166" t="s">
        <v>122</v>
      </c>
      <c r="E137" s="167" t="s">
        <v>145</v>
      </c>
      <c r="F137" s="168" t="s">
        <v>146</v>
      </c>
      <c r="G137" s="169" t="s">
        <v>147</v>
      </c>
      <c r="H137" s="170">
        <v>55.600000000000001</v>
      </c>
      <c r="I137" s="171"/>
      <c r="J137" s="172">
        <f>ROUND(I137*H137,2)</f>
        <v>0</v>
      </c>
      <c r="K137" s="168" t="s">
        <v>126</v>
      </c>
      <c r="L137" s="37"/>
      <c r="M137" s="173" t="s">
        <v>1</v>
      </c>
      <c r="N137" s="174" t="s">
        <v>41</v>
      </c>
      <c r="O137" s="75"/>
      <c r="P137" s="175">
        <f>O137*H137</f>
        <v>0</v>
      </c>
      <c r="Q137" s="175">
        <v>0</v>
      </c>
      <c r="R137" s="175">
        <f>Q137*H137</f>
        <v>0</v>
      </c>
      <c r="S137" s="175">
        <v>0.20499999999999999</v>
      </c>
      <c r="T137" s="176">
        <f>S137*H137</f>
        <v>11.398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7" t="s">
        <v>127</v>
      </c>
      <c r="AT137" s="177" t="s">
        <v>122</v>
      </c>
      <c r="AU137" s="177" t="s">
        <v>86</v>
      </c>
      <c r="AY137" s="17" t="s">
        <v>120</v>
      </c>
      <c r="BE137" s="178">
        <f>IF(N137="základní",J137,0)</f>
        <v>0</v>
      </c>
      <c r="BF137" s="178">
        <f>IF(N137="snížená",J137,0)</f>
        <v>0</v>
      </c>
      <c r="BG137" s="178">
        <f>IF(N137="zákl. přenesená",J137,0)</f>
        <v>0</v>
      </c>
      <c r="BH137" s="178">
        <f>IF(N137="sníž. přenesená",J137,0)</f>
        <v>0</v>
      </c>
      <c r="BI137" s="178">
        <f>IF(N137="nulová",J137,0)</f>
        <v>0</v>
      </c>
      <c r="BJ137" s="17" t="s">
        <v>84</v>
      </c>
      <c r="BK137" s="178">
        <f>ROUND(I137*H137,2)</f>
        <v>0</v>
      </c>
      <c r="BL137" s="17" t="s">
        <v>127</v>
      </c>
      <c r="BM137" s="177" t="s">
        <v>148</v>
      </c>
    </row>
    <row r="138" s="13" customFormat="1">
      <c r="A138" s="13"/>
      <c r="B138" s="179"/>
      <c r="C138" s="13"/>
      <c r="D138" s="180" t="s">
        <v>129</v>
      </c>
      <c r="E138" s="181" t="s">
        <v>1</v>
      </c>
      <c r="F138" s="182" t="s">
        <v>149</v>
      </c>
      <c r="G138" s="13"/>
      <c r="H138" s="183">
        <v>55.600000000000001</v>
      </c>
      <c r="I138" s="184"/>
      <c r="J138" s="13"/>
      <c r="K138" s="13"/>
      <c r="L138" s="179"/>
      <c r="M138" s="185"/>
      <c r="N138" s="186"/>
      <c r="O138" s="186"/>
      <c r="P138" s="186"/>
      <c r="Q138" s="186"/>
      <c r="R138" s="186"/>
      <c r="S138" s="186"/>
      <c r="T138" s="18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1" t="s">
        <v>129</v>
      </c>
      <c r="AU138" s="181" t="s">
        <v>86</v>
      </c>
      <c r="AV138" s="13" t="s">
        <v>86</v>
      </c>
      <c r="AW138" s="13" t="s">
        <v>32</v>
      </c>
      <c r="AX138" s="13" t="s">
        <v>84</v>
      </c>
      <c r="AY138" s="181" t="s">
        <v>120</v>
      </c>
    </row>
    <row r="139" s="2" customFormat="1" ht="24.15" customHeight="1">
      <c r="A139" s="36"/>
      <c r="B139" s="165"/>
      <c r="C139" s="166" t="s">
        <v>150</v>
      </c>
      <c r="D139" s="166" t="s">
        <v>122</v>
      </c>
      <c r="E139" s="167" t="s">
        <v>151</v>
      </c>
      <c r="F139" s="168" t="s">
        <v>152</v>
      </c>
      <c r="G139" s="169" t="s">
        <v>125</v>
      </c>
      <c r="H139" s="170">
        <v>116</v>
      </c>
      <c r="I139" s="171"/>
      <c r="J139" s="172">
        <f>ROUND(I139*H139,2)</f>
        <v>0</v>
      </c>
      <c r="K139" s="168" t="s">
        <v>126</v>
      </c>
      <c r="L139" s="37"/>
      <c r="M139" s="173" t="s">
        <v>1</v>
      </c>
      <c r="N139" s="174" t="s">
        <v>41</v>
      </c>
      <c r="O139" s="75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7" t="s">
        <v>127</v>
      </c>
      <c r="AT139" s="177" t="s">
        <v>122</v>
      </c>
      <c r="AU139" s="177" t="s">
        <v>86</v>
      </c>
      <c r="AY139" s="17" t="s">
        <v>120</v>
      </c>
      <c r="BE139" s="178">
        <f>IF(N139="základní",J139,0)</f>
        <v>0</v>
      </c>
      <c r="BF139" s="178">
        <f>IF(N139="snížená",J139,0)</f>
        <v>0</v>
      </c>
      <c r="BG139" s="178">
        <f>IF(N139="zákl. přenesená",J139,0)</f>
        <v>0</v>
      </c>
      <c r="BH139" s="178">
        <f>IF(N139="sníž. přenesená",J139,0)</f>
        <v>0</v>
      </c>
      <c r="BI139" s="178">
        <f>IF(N139="nulová",J139,0)</f>
        <v>0</v>
      </c>
      <c r="BJ139" s="17" t="s">
        <v>84</v>
      </c>
      <c r="BK139" s="178">
        <f>ROUND(I139*H139,2)</f>
        <v>0</v>
      </c>
      <c r="BL139" s="17" t="s">
        <v>127</v>
      </c>
      <c r="BM139" s="177" t="s">
        <v>153</v>
      </c>
    </row>
    <row r="140" s="13" customFormat="1">
      <c r="A140" s="13"/>
      <c r="B140" s="179"/>
      <c r="C140" s="13"/>
      <c r="D140" s="180" t="s">
        <v>129</v>
      </c>
      <c r="E140" s="181" t="s">
        <v>1</v>
      </c>
      <c r="F140" s="182" t="s">
        <v>139</v>
      </c>
      <c r="G140" s="13"/>
      <c r="H140" s="183">
        <v>116</v>
      </c>
      <c r="I140" s="184"/>
      <c r="J140" s="13"/>
      <c r="K140" s="13"/>
      <c r="L140" s="179"/>
      <c r="M140" s="185"/>
      <c r="N140" s="186"/>
      <c r="O140" s="186"/>
      <c r="P140" s="186"/>
      <c r="Q140" s="186"/>
      <c r="R140" s="186"/>
      <c r="S140" s="186"/>
      <c r="T140" s="18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1" t="s">
        <v>129</v>
      </c>
      <c r="AU140" s="181" t="s">
        <v>86</v>
      </c>
      <c r="AV140" s="13" t="s">
        <v>86</v>
      </c>
      <c r="AW140" s="13" t="s">
        <v>32</v>
      </c>
      <c r="AX140" s="13" t="s">
        <v>84</v>
      </c>
      <c r="AY140" s="181" t="s">
        <v>120</v>
      </c>
    </row>
    <row r="141" s="12" customFormat="1" ht="22.8" customHeight="1">
      <c r="A141" s="12"/>
      <c r="B141" s="152"/>
      <c r="C141" s="12"/>
      <c r="D141" s="153" t="s">
        <v>75</v>
      </c>
      <c r="E141" s="163" t="s">
        <v>144</v>
      </c>
      <c r="F141" s="163" t="s">
        <v>154</v>
      </c>
      <c r="G141" s="12"/>
      <c r="H141" s="12"/>
      <c r="I141" s="155"/>
      <c r="J141" s="164">
        <f>BK141</f>
        <v>0</v>
      </c>
      <c r="K141" s="12"/>
      <c r="L141" s="152"/>
      <c r="M141" s="157"/>
      <c r="N141" s="158"/>
      <c r="O141" s="158"/>
      <c r="P141" s="159">
        <f>SUM(P142:P155)</f>
        <v>0</v>
      </c>
      <c r="Q141" s="158"/>
      <c r="R141" s="159">
        <f>SUM(R142:R155)</f>
        <v>79.642561599999993</v>
      </c>
      <c r="S141" s="158"/>
      <c r="T141" s="160">
        <f>SUM(T142:T155)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3" t="s">
        <v>84</v>
      </c>
      <c r="AT141" s="161" t="s">
        <v>75</v>
      </c>
      <c r="AU141" s="161" t="s">
        <v>84</v>
      </c>
      <c r="AY141" s="153" t="s">
        <v>120</v>
      </c>
      <c r="BK141" s="162">
        <f>SUM(BK142:BK155)</f>
        <v>0</v>
      </c>
    </row>
    <row r="142" s="2" customFormat="1" ht="21.75" customHeight="1">
      <c r="A142" s="36"/>
      <c r="B142" s="165"/>
      <c r="C142" s="166" t="s">
        <v>155</v>
      </c>
      <c r="D142" s="166" t="s">
        <v>122</v>
      </c>
      <c r="E142" s="167" t="s">
        <v>156</v>
      </c>
      <c r="F142" s="168" t="s">
        <v>157</v>
      </c>
      <c r="G142" s="169" t="s">
        <v>125</v>
      </c>
      <c r="H142" s="170">
        <v>116</v>
      </c>
      <c r="I142" s="171"/>
      <c r="J142" s="172">
        <f>ROUND(I142*H142,2)</f>
        <v>0</v>
      </c>
      <c r="K142" s="168" t="s">
        <v>126</v>
      </c>
      <c r="L142" s="37"/>
      <c r="M142" s="173" t="s">
        <v>1</v>
      </c>
      <c r="N142" s="174" t="s">
        <v>41</v>
      </c>
      <c r="O142" s="75"/>
      <c r="P142" s="175">
        <f>O142*H142</f>
        <v>0</v>
      </c>
      <c r="Q142" s="175">
        <v>0.46000000000000002</v>
      </c>
      <c r="R142" s="175">
        <f>Q142*H142</f>
        <v>53.359999999999999</v>
      </c>
      <c r="S142" s="175">
        <v>0</v>
      </c>
      <c r="T142" s="17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7" t="s">
        <v>127</v>
      </c>
      <c r="AT142" s="177" t="s">
        <v>122</v>
      </c>
      <c r="AU142" s="177" t="s">
        <v>86</v>
      </c>
      <c r="AY142" s="17" t="s">
        <v>120</v>
      </c>
      <c r="BE142" s="178">
        <f>IF(N142="základní",J142,0)</f>
        <v>0</v>
      </c>
      <c r="BF142" s="178">
        <f>IF(N142="snížená",J142,0)</f>
        <v>0</v>
      </c>
      <c r="BG142" s="178">
        <f>IF(N142="zákl. přenesená",J142,0)</f>
        <v>0</v>
      </c>
      <c r="BH142" s="178">
        <f>IF(N142="sníž. přenesená",J142,0)</f>
        <v>0</v>
      </c>
      <c r="BI142" s="178">
        <f>IF(N142="nulová",J142,0)</f>
        <v>0</v>
      </c>
      <c r="BJ142" s="17" t="s">
        <v>84</v>
      </c>
      <c r="BK142" s="178">
        <f>ROUND(I142*H142,2)</f>
        <v>0</v>
      </c>
      <c r="BL142" s="17" t="s">
        <v>127</v>
      </c>
      <c r="BM142" s="177" t="s">
        <v>158</v>
      </c>
    </row>
    <row r="143" s="13" customFormat="1">
      <c r="A143" s="13"/>
      <c r="B143" s="179"/>
      <c r="C143" s="13"/>
      <c r="D143" s="180" t="s">
        <v>129</v>
      </c>
      <c r="E143" s="181" t="s">
        <v>1</v>
      </c>
      <c r="F143" s="182" t="s">
        <v>139</v>
      </c>
      <c r="G143" s="13"/>
      <c r="H143" s="183">
        <v>116</v>
      </c>
      <c r="I143" s="184"/>
      <c r="J143" s="13"/>
      <c r="K143" s="13"/>
      <c r="L143" s="179"/>
      <c r="M143" s="185"/>
      <c r="N143" s="186"/>
      <c r="O143" s="186"/>
      <c r="P143" s="186"/>
      <c r="Q143" s="186"/>
      <c r="R143" s="186"/>
      <c r="S143" s="186"/>
      <c r="T143" s="18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1" t="s">
        <v>129</v>
      </c>
      <c r="AU143" s="181" t="s">
        <v>86</v>
      </c>
      <c r="AV143" s="13" t="s">
        <v>86</v>
      </c>
      <c r="AW143" s="13" t="s">
        <v>32</v>
      </c>
      <c r="AX143" s="13" t="s">
        <v>84</v>
      </c>
      <c r="AY143" s="181" t="s">
        <v>120</v>
      </c>
    </row>
    <row r="144" s="2" customFormat="1" ht="24.15" customHeight="1">
      <c r="A144" s="36"/>
      <c r="B144" s="165"/>
      <c r="C144" s="166" t="s">
        <v>159</v>
      </c>
      <c r="D144" s="166" t="s">
        <v>122</v>
      </c>
      <c r="E144" s="167" t="s">
        <v>160</v>
      </c>
      <c r="F144" s="168" t="s">
        <v>161</v>
      </c>
      <c r="G144" s="169" t="s">
        <v>125</v>
      </c>
      <c r="H144" s="170">
        <v>2.0800000000000001</v>
      </c>
      <c r="I144" s="171"/>
      <c r="J144" s="172">
        <f>ROUND(I144*H144,2)</f>
        <v>0</v>
      </c>
      <c r="K144" s="168" t="s">
        <v>126</v>
      </c>
      <c r="L144" s="37"/>
      <c r="M144" s="173" t="s">
        <v>1</v>
      </c>
      <c r="N144" s="174" t="s">
        <v>41</v>
      </c>
      <c r="O144" s="75"/>
      <c r="P144" s="175">
        <f>O144*H144</f>
        <v>0</v>
      </c>
      <c r="Q144" s="175">
        <v>0.089219999999999994</v>
      </c>
      <c r="R144" s="175">
        <f>Q144*H144</f>
        <v>0.18557759999999998</v>
      </c>
      <c r="S144" s="175">
        <v>0</v>
      </c>
      <c r="T144" s="17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7" t="s">
        <v>127</v>
      </c>
      <c r="AT144" s="177" t="s">
        <v>122</v>
      </c>
      <c r="AU144" s="177" t="s">
        <v>86</v>
      </c>
      <c r="AY144" s="17" t="s">
        <v>120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7" t="s">
        <v>84</v>
      </c>
      <c r="BK144" s="178">
        <f>ROUND(I144*H144,2)</f>
        <v>0</v>
      </c>
      <c r="BL144" s="17" t="s">
        <v>127</v>
      </c>
      <c r="BM144" s="177" t="s">
        <v>162</v>
      </c>
    </row>
    <row r="145" s="13" customFormat="1">
      <c r="A145" s="13"/>
      <c r="B145" s="179"/>
      <c r="C145" s="13"/>
      <c r="D145" s="180" t="s">
        <v>129</v>
      </c>
      <c r="E145" s="181" t="s">
        <v>1</v>
      </c>
      <c r="F145" s="182" t="s">
        <v>130</v>
      </c>
      <c r="G145" s="13"/>
      <c r="H145" s="183">
        <v>2.0800000000000001</v>
      </c>
      <c r="I145" s="184"/>
      <c r="J145" s="13"/>
      <c r="K145" s="13"/>
      <c r="L145" s="179"/>
      <c r="M145" s="185"/>
      <c r="N145" s="186"/>
      <c r="O145" s="186"/>
      <c r="P145" s="186"/>
      <c r="Q145" s="186"/>
      <c r="R145" s="186"/>
      <c r="S145" s="186"/>
      <c r="T145" s="18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1" t="s">
        <v>129</v>
      </c>
      <c r="AU145" s="181" t="s">
        <v>86</v>
      </c>
      <c r="AV145" s="13" t="s">
        <v>86</v>
      </c>
      <c r="AW145" s="13" t="s">
        <v>32</v>
      </c>
      <c r="AX145" s="13" t="s">
        <v>84</v>
      </c>
      <c r="AY145" s="181" t="s">
        <v>120</v>
      </c>
    </row>
    <row r="146" s="2" customFormat="1" ht="24.15" customHeight="1">
      <c r="A146" s="36"/>
      <c r="B146" s="165"/>
      <c r="C146" s="166" t="s">
        <v>163</v>
      </c>
      <c r="D146" s="166" t="s">
        <v>122</v>
      </c>
      <c r="E146" s="167" t="s">
        <v>160</v>
      </c>
      <c r="F146" s="168" t="s">
        <v>161</v>
      </c>
      <c r="G146" s="169" t="s">
        <v>125</v>
      </c>
      <c r="H146" s="170">
        <v>23.199999999999999</v>
      </c>
      <c r="I146" s="171"/>
      <c r="J146" s="172">
        <f>ROUND(I146*H146,2)</f>
        <v>0</v>
      </c>
      <c r="K146" s="168" t="s">
        <v>126</v>
      </c>
      <c r="L146" s="37"/>
      <c r="M146" s="173" t="s">
        <v>1</v>
      </c>
      <c r="N146" s="174" t="s">
        <v>41</v>
      </c>
      <c r="O146" s="75"/>
      <c r="P146" s="175">
        <f>O146*H146</f>
        <v>0</v>
      </c>
      <c r="Q146" s="175">
        <v>0.089219999999999994</v>
      </c>
      <c r="R146" s="175">
        <f>Q146*H146</f>
        <v>2.0699039999999997</v>
      </c>
      <c r="S146" s="175">
        <v>0</v>
      </c>
      <c r="T146" s="17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7" t="s">
        <v>127</v>
      </c>
      <c r="AT146" s="177" t="s">
        <v>122</v>
      </c>
      <c r="AU146" s="177" t="s">
        <v>86</v>
      </c>
      <c r="AY146" s="17" t="s">
        <v>120</v>
      </c>
      <c r="BE146" s="178">
        <f>IF(N146="základní",J146,0)</f>
        <v>0</v>
      </c>
      <c r="BF146" s="178">
        <f>IF(N146="snížená",J146,0)</f>
        <v>0</v>
      </c>
      <c r="BG146" s="178">
        <f>IF(N146="zákl. přenesená",J146,0)</f>
        <v>0</v>
      </c>
      <c r="BH146" s="178">
        <f>IF(N146="sníž. přenesená",J146,0)</f>
        <v>0</v>
      </c>
      <c r="BI146" s="178">
        <f>IF(N146="nulová",J146,0)</f>
        <v>0</v>
      </c>
      <c r="BJ146" s="17" t="s">
        <v>84</v>
      </c>
      <c r="BK146" s="178">
        <f>ROUND(I146*H146,2)</f>
        <v>0</v>
      </c>
      <c r="BL146" s="17" t="s">
        <v>127</v>
      </c>
      <c r="BM146" s="177" t="s">
        <v>164</v>
      </c>
    </row>
    <row r="147" s="13" customFormat="1">
      <c r="A147" s="13"/>
      <c r="B147" s="179"/>
      <c r="C147" s="13"/>
      <c r="D147" s="180" t="s">
        <v>129</v>
      </c>
      <c r="E147" s="181" t="s">
        <v>1</v>
      </c>
      <c r="F147" s="182" t="s">
        <v>165</v>
      </c>
      <c r="G147" s="13"/>
      <c r="H147" s="183">
        <v>23.199999999999999</v>
      </c>
      <c r="I147" s="184"/>
      <c r="J147" s="13"/>
      <c r="K147" s="13"/>
      <c r="L147" s="179"/>
      <c r="M147" s="185"/>
      <c r="N147" s="186"/>
      <c r="O147" s="186"/>
      <c r="P147" s="186"/>
      <c r="Q147" s="186"/>
      <c r="R147" s="186"/>
      <c r="S147" s="186"/>
      <c r="T147" s="18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1" t="s">
        <v>129</v>
      </c>
      <c r="AU147" s="181" t="s">
        <v>86</v>
      </c>
      <c r="AV147" s="13" t="s">
        <v>86</v>
      </c>
      <c r="AW147" s="13" t="s">
        <v>32</v>
      </c>
      <c r="AX147" s="13" t="s">
        <v>84</v>
      </c>
      <c r="AY147" s="181" t="s">
        <v>120</v>
      </c>
    </row>
    <row r="148" s="2" customFormat="1" ht="24.15" customHeight="1">
      <c r="A148" s="36"/>
      <c r="B148" s="165"/>
      <c r="C148" s="188" t="s">
        <v>166</v>
      </c>
      <c r="D148" s="188" t="s">
        <v>167</v>
      </c>
      <c r="E148" s="189" t="s">
        <v>168</v>
      </c>
      <c r="F148" s="190" t="s">
        <v>169</v>
      </c>
      <c r="G148" s="191" t="s">
        <v>125</v>
      </c>
      <c r="H148" s="192">
        <v>23.896000000000001</v>
      </c>
      <c r="I148" s="193"/>
      <c r="J148" s="194">
        <f>ROUND(I148*H148,2)</f>
        <v>0</v>
      </c>
      <c r="K148" s="190" t="s">
        <v>126</v>
      </c>
      <c r="L148" s="195"/>
      <c r="M148" s="196" t="s">
        <v>1</v>
      </c>
      <c r="N148" s="197" t="s">
        <v>41</v>
      </c>
      <c r="O148" s="75"/>
      <c r="P148" s="175">
        <f>O148*H148</f>
        <v>0</v>
      </c>
      <c r="Q148" s="175">
        <v>0.13100000000000001</v>
      </c>
      <c r="R148" s="175">
        <f>Q148*H148</f>
        <v>3.130376</v>
      </c>
      <c r="S148" s="175">
        <v>0</v>
      </c>
      <c r="T148" s="17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7" t="s">
        <v>159</v>
      </c>
      <c r="AT148" s="177" t="s">
        <v>167</v>
      </c>
      <c r="AU148" s="177" t="s">
        <v>86</v>
      </c>
      <c r="AY148" s="17" t="s">
        <v>120</v>
      </c>
      <c r="BE148" s="178">
        <f>IF(N148="základní",J148,0)</f>
        <v>0</v>
      </c>
      <c r="BF148" s="178">
        <f>IF(N148="snížená",J148,0)</f>
        <v>0</v>
      </c>
      <c r="BG148" s="178">
        <f>IF(N148="zákl. přenesená",J148,0)</f>
        <v>0</v>
      </c>
      <c r="BH148" s="178">
        <f>IF(N148="sníž. přenesená",J148,0)</f>
        <v>0</v>
      </c>
      <c r="BI148" s="178">
        <f>IF(N148="nulová",J148,0)</f>
        <v>0</v>
      </c>
      <c r="BJ148" s="17" t="s">
        <v>84</v>
      </c>
      <c r="BK148" s="178">
        <f>ROUND(I148*H148,2)</f>
        <v>0</v>
      </c>
      <c r="BL148" s="17" t="s">
        <v>127</v>
      </c>
      <c r="BM148" s="177" t="s">
        <v>170</v>
      </c>
    </row>
    <row r="149" s="13" customFormat="1">
      <c r="A149" s="13"/>
      <c r="B149" s="179"/>
      <c r="C149" s="13"/>
      <c r="D149" s="180" t="s">
        <v>129</v>
      </c>
      <c r="E149" s="13"/>
      <c r="F149" s="182" t="s">
        <v>171</v>
      </c>
      <c r="G149" s="13"/>
      <c r="H149" s="183">
        <v>23.896000000000001</v>
      </c>
      <c r="I149" s="184"/>
      <c r="J149" s="13"/>
      <c r="K149" s="13"/>
      <c r="L149" s="179"/>
      <c r="M149" s="185"/>
      <c r="N149" s="186"/>
      <c r="O149" s="186"/>
      <c r="P149" s="186"/>
      <c r="Q149" s="186"/>
      <c r="R149" s="186"/>
      <c r="S149" s="186"/>
      <c r="T149" s="18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1" t="s">
        <v>129</v>
      </c>
      <c r="AU149" s="181" t="s">
        <v>86</v>
      </c>
      <c r="AV149" s="13" t="s">
        <v>86</v>
      </c>
      <c r="AW149" s="13" t="s">
        <v>3</v>
      </c>
      <c r="AX149" s="13" t="s">
        <v>84</v>
      </c>
      <c r="AY149" s="181" t="s">
        <v>120</v>
      </c>
    </row>
    <row r="150" s="2" customFormat="1" ht="33" customHeight="1">
      <c r="A150" s="36"/>
      <c r="B150" s="165"/>
      <c r="C150" s="166" t="s">
        <v>172</v>
      </c>
      <c r="D150" s="166" t="s">
        <v>122</v>
      </c>
      <c r="E150" s="167" t="s">
        <v>173</v>
      </c>
      <c r="F150" s="168" t="s">
        <v>174</v>
      </c>
      <c r="G150" s="169" t="s">
        <v>125</v>
      </c>
      <c r="H150" s="170">
        <v>92.799999999999997</v>
      </c>
      <c r="I150" s="171"/>
      <c r="J150" s="172">
        <f>ROUND(I150*H150,2)</f>
        <v>0</v>
      </c>
      <c r="K150" s="168" t="s">
        <v>126</v>
      </c>
      <c r="L150" s="37"/>
      <c r="M150" s="173" t="s">
        <v>1</v>
      </c>
      <c r="N150" s="174" t="s">
        <v>41</v>
      </c>
      <c r="O150" s="75"/>
      <c r="P150" s="175">
        <f>O150*H150</f>
        <v>0</v>
      </c>
      <c r="Q150" s="175">
        <v>0.089219999999999994</v>
      </c>
      <c r="R150" s="175">
        <f>Q150*H150</f>
        <v>8.279615999999999</v>
      </c>
      <c r="S150" s="175">
        <v>0</v>
      </c>
      <c r="T150" s="17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7" t="s">
        <v>127</v>
      </c>
      <c r="AT150" s="177" t="s">
        <v>122</v>
      </c>
      <c r="AU150" s="177" t="s">
        <v>86</v>
      </c>
      <c r="AY150" s="17" t="s">
        <v>120</v>
      </c>
      <c r="BE150" s="178">
        <f>IF(N150="základní",J150,0)</f>
        <v>0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17" t="s">
        <v>84</v>
      </c>
      <c r="BK150" s="178">
        <f>ROUND(I150*H150,2)</f>
        <v>0</v>
      </c>
      <c r="BL150" s="17" t="s">
        <v>127</v>
      </c>
      <c r="BM150" s="177" t="s">
        <v>175</v>
      </c>
    </row>
    <row r="151" s="13" customFormat="1">
      <c r="A151" s="13"/>
      <c r="B151" s="179"/>
      <c r="C151" s="13"/>
      <c r="D151" s="180" t="s">
        <v>129</v>
      </c>
      <c r="E151" s="181" t="s">
        <v>1</v>
      </c>
      <c r="F151" s="182" t="s">
        <v>139</v>
      </c>
      <c r="G151" s="13"/>
      <c r="H151" s="183">
        <v>116</v>
      </c>
      <c r="I151" s="184"/>
      <c r="J151" s="13"/>
      <c r="K151" s="13"/>
      <c r="L151" s="179"/>
      <c r="M151" s="185"/>
      <c r="N151" s="186"/>
      <c r="O151" s="186"/>
      <c r="P151" s="186"/>
      <c r="Q151" s="186"/>
      <c r="R151" s="186"/>
      <c r="S151" s="186"/>
      <c r="T151" s="18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1" t="s">
        <v>129</v>
      </c>
      <c r="AU151" s="181" t="s">
        <v>86</v>
      </c>
      <c r="AV151" s="13" t="s">
        <v>86</v>
      </c>
      <c r="AW151" s="13" t="s">
        <v>32</v>
      </c>
      <c r="AX151" s="13" t="s">
        <v>76</v>
      </c>
      <c r="AY151" s="181" t="s">
        <v>120</v>
      </c>
    </row>
    <row r="152" s="13" customFormat="1">
      <c r="A152" s="13"/>
      <c r="B152" s="179"/>
      <c r="C152" s="13"/>
      <c r="D152" s="180" t="s">
        <v>129</v>
      </c>
      <c r="E152" s="181" t="s">
        <v>1</v>
      </c>
      <c r="F152" s="182" t="s">
        <v>176</v>
      </c>
      <c r="G152" s="13"/>
      <c r="H152" s="183">
        <v>-23.199999999999999</v>
      </c>
      <c r="I152" s="184"/>
      <c r="J152" s="13"/>
      <c r="K152" s="13"/>
      <c r="L152" s="179"/>
      <c r="M152" s="185"/>
      <c r="N152" s="186"/>
      <c r="O152" s="186"/>
      <c r="P152" s="186"/>
      <c r="Q152" s="186"/>
      <c r="R152" s="186"/>
      <c r="S152" s="186"/>
      <c r="T152" s="18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1" t="s">
        <v>129</v>
      </c>
      <c r="AU152" s="181" t="s">
        <v>86</v>
      </c>
      <c r="AV152" s="13" t="s">
        <v>86</v>
      </c>
      <c r="AW152" s="13" t="s">
        <v>32</v>
      </c>
      <c r="AX152" s="13" t="s">
        <v>76</v>
      </c>
      <c r="AY152" s="181" t="s">
        <v>120</v>
      </c>
    </row>
    <row r="153" s="14" customFormat="1">
      <c r="A153" s="14"/>
      <c r="B153" s="198"/>
      <c r="C153" s="14"/>
      <c r="D153" s="180" t="s">
        <v>129</v>
      </c>
      <c r="E153" s="199" t="s">
        <v>1</v>
      </c>
      <c r="F153" s="200" t="s">
        <v>177</v>
      </c>
      <c r="G153" s="14"/>
      <c r="H153" s="201">
        <v>92.799999999999997</v>
      </c>
      <c r="I153" s="202"/>
      <c r="J153" s="14"/>
      <c r="K153" s="14"/>
      <c r="L153" s="198"/>
      <c r="M153" s="203"/>
      <c r="N153" s="204"/>
      <c r="O153" s="204"/>
      <c r="P153" s="204"/>
      <c r="Q153" s="204"/>
      <c r="R153" s="204"/>
      <c r="S153" s="204"/>
      <c r="T153" s="20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9" t="s">
        <v>129</v>
      </c>
      <c r="AU153" s="199" t="s">
        <v>86</v>
      </c>
      <c r="AV153" s="14" t="s">
        <v>127</v>
      </c>
      <c r="AW153" s="14" t="s">
        <v>32</v>
      </c>
      <c r="AX153" s="14" t="s">
        <v>84</v>
      </c>
      <c r="AY153" s="199" t="s">
        <v>120</v>
      </c>
    </row>
    <row r="154" s="2" customFormat="1" ht="24.15" customHeight="1">
      <c r="A154" s="36"/>
      <c r="B154" s="165"/>
      <c r="C154" s="188" t="s">
        <v>8</v>
      </c>
      <c r="D154" s="188" t="s">
        <v>167</v>
      </c>
      <c r="E154" s="189" t="s">
        <v>178</v>
      </c>
      <c r="F154" s="190" t="s">
        <v>179</v>
      </c>
      <c r="G154" s="191" t="s">
        <v>125</v>
      </c>
      <c r="H154" s="192">
        <v>95.584000000000003</v>
      </c>
      <c r="I154" s="193"/>
      <c r="J154" s="194">
        <f>ROUND(I154*H154,2)</f>
        <v>0</v>
      </c>
      <c r="K154" s="190" t="s">
        <v>126</v>
      </c>
      <c r="L154" s="195"/>
      <c r="M154" s="196" t="s">
        <v>1</v>
      </c>
      <c r="N154" s="197" t="s">
        <v>41</v>
      </c>
      <c r="O154" s="75"/>
      <c r="P154" s="175">
        <f>O154*H154</f>
        <v>0</v>
      </c>
      <c r="Q154" s="175">
        <v>0.13200000000000001</v>
      </c>
      <c r="R154" s="175">
        <f>Q154*H154</f>
        <v>12.617088000000001</v>
      </c>
      <c r="S154" s="175">
        <v>0</v>
      </c>
      <c r="T154" s="17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7" t="s">
        <v>159</v>
      </c>
      <c r="AT154" s="177" t="s">
        <v>167</v>
      </c>
      <c r="AU154" s="177" t="s">
        <v>86</v>
      </c>
      <c r="AY154" s="17" t="s">
        <v>120</v>
      </c>
      <c r="BE154" s="178">
        <f>IF(N154="základní",J154,0)</f>
        <v>0</v>
      </c>
      <c r="BF154" s="178">
        <f>IF(N154="snížená",J154,0)</f>
        <v>0</v>
      </c>
      <c r="BG154" s="178">
        <f>IF(N154="zákl. přenesená",J154,0)</f>
        <v>0</v>
      </c>
      <c r="BH154" s="178">
        <f>IF(N154="sníž. přenesená",J154,0)</f>
        <v>0</v>
      </c>
      <c r="BI154" s="178">
        <f>IF(N154="nulová",J154,0)</f>
        <v>0</v>
      </c>
      <c r="BJ154" s="17" t="s">
        <v>84</v>
      </c>
      <c r="BK154" s="178">
        <f>ROUND(I154*H154,2)</f>
        <v>0</v>
      </c>
      <c r="BL154" s="17" t="s">
        <v>127</v>
      </c>
      <c r="BM154" s="177" t="s">
        <v>180</v>
      </c>
    </row>
    <row r="155" s="13" customFormat="1">
      <c r="A155" s="13"/>
      <c r="B155" s="179"/>
      <c r="C155" s="13"/>
      <c r="D155" s="180" t="s">
        <v>129</v>
      </c>
      <c r="E155" s="13"/>
      <c r="F155" s="182" t="s">
        <v>181</v>
      </c>
      <c r="G155" s="13"/>
      <c r="H155" s="183">
        <v>95.584000000000003</v>
      </c>
      <c r="I155" s="184"/>
      <c r="J155" s="13"/>
      <c r="K155" s="13"/>
      <c r="L155" s="179"/>
      <c r="M155" s="185"/>
      <c r="N155" s="186"/>
      <c r="O155" s="186"/>
      <c r="P155" s="186"/>
      <c r="Q155" s="186"/>
      <c r="R155" s="186"/>
      <c r="S155" s="186"/>
      <c r="T155" s="18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1" t="s">
        <v>129</v>
      </c>
      <c r="AU155" s="181" t="s">
        <v>86</v>
      </c>
      <c r="AV155" s="13" t="s">
        <v>86</v>
      </c>
      <c r="AW155" s="13" t="s">
        <v>3</v>
      </c>
      <c r="AX155" s="13" t="s">
        <v>84</v>
      </c>
      <c r="AY155" s="181" t="s">
        <v>120</v>
      </c>
    </row>
    <row r="156" s="12" customFormat="1" ht="22.8" customHeight="1">
      <c r="A156" s="12"/>
      <c r="B156" s="152"/>
      <c r="C156" s="12"/>
      <c r="D156" s="153" t="s">
        <v>75</v>
      </c>
      <c r="E156" s="163" t="s">
        <v>163</v>
      </c>
      <c r="F156" s="163" t="s">
        <v>182</v>
      </c>
      <c r="G156" s="12"/>
      <c r="H156" s="12"/>
      <c r="I156" s="155"/>
      <c r="J156" s="164">
        <f>BK156</f>
        <v>0</v>
      </c>
      <c r="K156" s="12"/>
      <c r="L156" s="152"/>
      <c r="M156" s="157"/>
      <c r="N156" s="158"/>
      <c r="O156" s="158"/>
      <c r="P156" s="159">
        <f>SUM(P157:P163)</f>
        <v>0</v>
      </c>
      <c r="Q156" s="158"/>
      <c r="R156" s="159">
        <f>SUM(R157:R163)</f>
        <v>17.280692199999997</v>
      </c>
      <c r="S156" s="158"/>
      <c r="T156" s="160">
        <f>SUM(T157:T163)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3" t="s">
        <v>84</v>
      </c>
      <c r="AT156" s="161" t="s">
        <v>75</v>
      </c>
      <c r="AU156" s="161" t="s">
        <v>84</v>
      </c>
      <c r="AY156" s="153" t="s">
        <v>120</v>
      </c>
      <c r="BK156" s="162">
        <f>SUM(BK157:BK163)</f>
        <v>0</v>
      </c>
    </row>
    <row r="157" s="2" customFormat="1" ht="33" customHeight="1">
      <c r="A157" s="36"/>
      <c r="B157" s="165"/>
      <c r="C157" s="166" t="s">
        <v>183</v>
      </c>
      <c r="D157" s="166" t="s">
        <v>122</v>
      </c>
      <c r="E157" s="167" t="s">
        <v>184</v>
      </c>
      <c r="F157" s="168" t="s">
        <v>185</v>
      </c>
      <c r="G157" s="169" t="s">
        <v>147</v>
      </c>
      <c r="H157" s="170">
        <v>55.600000000000001</v>
      </c>
      <c r="I157" s="171"/>
      <c r="J157" s="172">
        <f>ROUND(I157*H157,2)</f>
        <v>0</v>
      </c>
      <c r="K157" s="168" t="s">
        <v>126</v>
      </c>
      <c r="L157" s="37"/>
      <c r="M157" s="173" t="s">
        <v>1</v>
      </c>
      <c r="N157" s="174" t="s">
        <v>41</v>
      </c>
      <c r="O157" s="75"/>
      <c r="P157" s="175">
        <f>O157*H157</f>
        <v>0</v>
      </c>
      <c r="Q157" s="175">
        <v>0.14041999999999999</v>
      </c>
      <c r="R157" s="175">
        <f>Q157*H157</f>
        <v>7.8073519999999998</v>
      </c>
      <c r="S157" s="175">
        <v>0</v>
      </c>
      <c r="T157" s="17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7" t="s">
        <v>127</v>
      </c>
      <c r="AT157" s="177" t="s">
        <v>122</v>
      </c>
      <c r="AU157" s="177" t="s">
        <v>86</v>
      </c>
      <c r="AY157" s="17" t="s">
        <v>120</v>
      </c>
      <c r="BE157" s="178">
        <f>IF(N157="základní",J157,0)</f>
        <v>0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17" t="s">
        <v>84</v>
      </c>
      <c r="BK157" s="178">
        <f>ROUND(I157*H157,2)</f>
        <v>0</v>
      </c>
      <c r="BL157" s="17" t="s">
        <v>127</v>
      </c>
      <c r="BM157" s="177" t="s">
        <v>186</v>
      </c>
    </row>
    <row r="158" s="13" customFormat="1">
      <c r="A158" s="13"/>
      <c r="B158" s="179"/>
      <c r="C158" s="13"/>
      <c r="D158" s="180" t="s">
        <v>129</v>
      </c>
      <c r="E158" s="181" t="s">
        <v>1</v>
      </c>
      <c r="F158" s="182" t="s">
        <v>149</v>
      </c>
      <c r="G158" s="13"/>
      <c r="H158" s="183">
        <v>55.600000000000001</v>
      </c>
      <c r="I158" s="184"/>
      <c r="J158" s="13"/>
      <c r="K158" s="13"/>
      <c r="L158" s="179"/>
      <c r="M158" s="185"/>
      <c r="N158" s="186"/>
      <c r="O158" s="186"/>
      <c r="P158" s="186"/>
      <c r="Q158" s="186"/>
      <c r="R158" s="186"/>
      <c r="S158" s="186"/>
      <c r="T158" s="18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1" t="s">
        <v>129</v>
      </c>
      <c r="AU158" s="181" t="s">
        <v>86</v>
      </c>
      <c r="AV158" s="13" t="s">
        <v>86</v>
      </c>
      <c r="AW158" s="13" t="s">
        <v>32</v>
      </c>
      <c r="AX158" s="13" t="s">
        <v>84</v>
      </c>
      <c r="AY158" s="181" t="s">
        <v>120</v>
      </c>
    </row>
    <row r="159" s="2" customFormat="1" ht="16.5" customHeight="1">
      <c r="A159" s="36"/>
      <c r="B159" s="165"/>
      <c r="C159" s="188" t="s">
        <v>187</v>
      </c>
      <c r="D159" s="188" t="s">
        <v>167</v>
      </c>
      <c r="E159" s="189" t="s">
        <v>188</v>
      </c>
      <c r="F159" s="190" t="s">
        <v>189</v>
      </c>
      <c r="G159" s="191" t="s">
        <v>147</v>
      </c>
      <c r="H159" s="192">
        <v>57</v>
      </c>
      <c r="I159" s="193"/>
      <c r="J159" s="194">
        <f>ROUND(I159*H159,2)</f>
        <v>0</v>
      </c>
      <c r="K159" s="190" t="s">
        <v>126</v>
      </c>
      <c r="L159" s="195"/>
      <c r="M159" s="196" t="s">
        <v>1</v>
      </c>
      <c r="N159" s="197" t="s">
        <v>41</v>
      </c>
      <c r="O159" s="75"/>
      <c r="P159" s="175">
        <f>O159*H159</f>
        <v>0</v>
      </c>
      <c r="Q159" s="175">
        <v>0.056120000000000003</v>
      </c>
      <c r="R159" s="175">
        <f>Q159*H159</f>
        <v>3.1988400000000001</v>
      </c>
      <c r="S159" s="175">
        <v>0</v>
      </c>
      <c r="T159" s="17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7" t="s">
        <v>159</v>
      </c>
      <c r="AT159" s="177" t="s">
        <v>167</v>
      </c>
      <c r="AU159" s="177" t="s">
        <v>86</v>
      </c>
      <c r="AY159" s="17" t="s">
        <v>120</v>
      </c>
      <c r="BE159" s="178">
        <f>IF(N159="základní",J159,0)</f>
        <v>0</v>
      </c>
      <c r="BF159" s="178">
        <f>IF(N159="snížená",J159,0)</f>
        <v>0</v>
      </c>
      <c r="BG159" s="178">
        <f>IF(N159="zákl. přenesená",J159,0)</f>
        <v>0</v>
      </c>
      <c r="BH159" s="178">
        <f>IF(N159="sníž. přenesená",J159,0)</f>
        <v>0</v>
      </c>
      <c r="BI159" s="178">
        <f>IF(N159="nulová",J159,0)</f>
        <v>0</v>
      </c>
      <c r="BJ159" s="17" t="s">
        <v>84</v>
      </c>
      <c r="BK159" s="178">
        <f>ROUND(I159*H159,2)</f>
        <v>0</v>
      </c>
      <c r="BL159" s="17" t="s">
        <v>127</v>
      </c>
      <c r="BM159" s="177" t="s">
        <v>190</v>
      </c>
    </row>
    <row r="160" s="2" customFormat="1" ht="24.15" customHeight="1">
      <c r="A160" s="36"/>
      <c r="B160" s="165"/>
      <c r="C160" s="166" t="s">
        <v>191</v>
      </c>
      <c r="D160" s="166" t="s">
        <v>122</v>
      </c>
      <c r="E160" s="167" t="s">
        <v>192</v>
      </c>
      <c r="F160" s="168" t="s">
        <v>193</v>
      </c>
      <c r="G160" s="169" t="s">
        <v>194</v>
      </c>
      <c r="H160" s="170">
        <v>2.7799999999999998</v>
      </c>
      <c r="I160" s="171"/>
      <c r="J160" s="172">
        <f>ROUND(I160*H160,2)</f>
        <v>0</v>
      </c>
      <c r="K160" s="168" t="s">
        <v>126</v>
      </c>
      <c r="L160" s="37"/>
      <c r="M160" s="173" t="s">
        <v>1</v>
      </c>
      <c r="N160" s="174" t="s">
        <v>41</v>
      </c>
      <c r="O160" s="75"/>
      <c r="P160" s="175">
        <f>O160*H160</f>
        <v>0</v>
      </c>
      <c r="Q160" s="175">
        <v>2.2563399999999998</v>
      </c>
      <c r="R160" s="175">
        <f>Q160*H160</f>
        <v>6.2726251999999993</v>
      </c>
      <c r="S160" s="175">
        <v>0</v>
      </c>
      <c r="T160" s="17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7" t="s">
        <v>127</v>
      </c>
      <c r="AT160" s="177" t="s">
        <v>122</v>
      </c>
      <c r="AU160" s="177" t="s">
        <v>86</v>
      </c>
      <c r="AY160" s="17" t="s">
        <v>120</v>
      </c>
      <c r="BE160" s="178">
        <f>IF(N160="základní",J160,0)</f>
        <v>0</v>
      </c>
      <c r="BF160" s="178">
        <f>IF(N160="snížená",J160,0)</f>
        <v>0</v>
      </c>
      <c r="BG160" s="178">
        <f>IF(N160="zákl. přenesená",J160,0)</f>
        <v>0</v>
      </c>
      <c r="BH160" s="178">
        <f>IF(N160="sníž. přenesená",J160,0)</f>
        <v>0</v>
      </c>
      <c r="BI160" s="178">
        <f>IF(N160="nulová",J160,0)</f>
        <v>0</v>
      </c>
      <c r="BJ160" s="17" t="s">
        <v>84</v>
      </c>
      <c r="BK160" s="178">
        <f>ROUND(I160*H160,2)</f>
        <v>0</v>
      </c>
      <c r="BL160" s="17" t="s">
        <v>127</v>
      </c>
      <c r="BM160" s="177" t="s">
        <v>195</v>
      </c>
    </row>
    <row r="161" s="13" customFormat="1">
      <c r="A161" s="13"/>
      <c r="B161" s="179"/>
      <c r="C161" s="13"/>
      <c r="D161" s="180" t="s">
        <v>129</v>
      </c>
      <c r="E161" s="181" t="s">
        <v>1</v>
      </c>
      <c r="F161" s="182" t="s">
        <v>196</v>
      </c>
      <c r="G161" s="13"/>
      <c r="H161" s="183">
        <v>2.7799999999999998</v>
      </c>
      <c r="I161" s="184"/>
      <c r="J161" s="13"/>
      <c r="K161" s="13"/>
      <c r="L161" s="179"/>
      <c r="M161" s="185"/>
      <c r="N161" s="186"/>
      <c r="O161" s="186"/>
      <c r="P161" s="186"/>
      <c r="Q161" s="186"/>
      <c r="R161" s="186"/>
      <c r="S161" s="186"/>
      <c r="T161" s="18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1" t="s">
        <v>129</v>
      </c>
      <c r="AU161" s="181" t="s">
        <v>86</v>
      </c>
      <c r="AV161" s="13" t="s">
        <v>86</v>
      </c>
      <c r="AW161" s="13" t="s">
        <v>32</v>
      </c>
      <c r="AX161" s="13" t="s">
        <v>84</v>
      </c>
      <c r="AY161" s="181" t="s">
        <v>120</v>
      </c>
    </row>
    <row r="162" s="2" customFormat="1" ht="24.15" customHeight="1">
      <c r="A162" s="36"/>
      <c r="B162" s="165"/>
      <c r="C162" s="166" t="s">
        <v>197</v>
      </c>
      <c r="D162" s="166" t="s">
        <v>122</v>
      </c>
      <c r="E162" s="167" t="s">
        <v>198</v>
      </c>
      <c r="F162" s="168" t="s">
        <v>199</v>
      </c>
      <c r="G162" s="169" t="s">
        <v>147</v>
      </c>
      <c r="H162" s="170">
        <v>62.5</v>
      </c>
      <c r="I162" s="171"/>
      <c r="J162" s="172">
        <f>ROUND(I162*H162,2)</f>
        <v>0</v>
      </c>
      <c r="K162" s="168" t="s">
        <v>126</v>
      </c>
      <c r="L162" s="37"/>
      <c r="M162" s="173" t="s">
        <v>1</v>
      </c>
      <c r="N162" s="174" t="s">
        <v>41</v>
      </c>
      <c r="O162" s="75"/>
      <c r="P162" s="175">
        <f>O162*H162</f>
        <v>0</v>
      </c>
      <c r="Q162" s="175">
        <v>3.0000000000000001E-05</v>
      </c>
      <c r="R162" s="175">
        <f>Q162*H162</f>
        <v>0.0018750000000000002</v>
      </c>
      <c r="S162" s="175">
        <v>0</v>
      </c>
      <c r="T162" s="176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77" t="s">
        <v>127</v>
      </c>
      <c r="AT162" s="177" t="s">
        <v>122</v>
      </c>
      <c r="AU162" s="177" t="s">
        <v>86</v>
      </c>
      <c r="AY162" s="17" t="s">
        <v>120</v>
      </c>
      <c r="BE162" s="178">
        <f>IF(N162="základní",J162,0)</f>
        <v>0</v>
      </c>
      <c r="BF162" s="178">
        <f>IF(N162="snížená",J162,0)</f>
        <v>0</v>
      </c>
      <c r="BG162" s="178">
        <f>IF(N162="zákl. přenesená",J162,0)</f>
        <v>0</v>
      </c>
      <c r="BH162" s="178">
        <f>IF(N162="sníž. přenesená",J162,0)</f>
        <v>0</v>
      </c>
      <c r="BI162" s="178">
        <f>IF(N162="nulová",J162,0)</f>
        <v>0</v>
      </c>
      <c r="BJ162" s="17" t="s">
        <v>84</v>
      </c>
      <c r="BK162" s="178">
        <f>ROUND(I162*H162,2)</f>
        <v>0</v>
      </c>
      <c r="BL162" s="17" t="s">
        <v>127</v>
      </c>
      <c r="BM162" s="177" t="s">
        <v>200</v>
      </c>
    </row>
    <row r="163" s="13" customFormat="1">
      <c r="A163" s="13"/>
      <c r="B163" s="179"/>
      <c r="C163" s="13"/>
      <c r="D163" s="180" t="s">
        <v>129</v>
      </c>
      <c r="E163" s="181" t="s">
        <v>1</v>
      </c>
      <c r="F163" s="182" t="s">
        <v>201</v>
      </c>
      <c r="G163" s="13"/>
      <c r="H163" s="183">
        <v>62.5</v>
      </c>
      <c r="I163" s="184"/>
      <c r="J163" s="13"/>
      <c r="K163" s="13"/>
      <c r="L163" s="179"/>
      <c r="M163" s="185"/>
      <c r="N163" s="186"/>
      <c r="O163" s="186"/>
      <c r="P163" s="186"/>
      <c r="Q163" s="186"/>
      <c r="R163" s="186"/>
      <c r="S163" s="186"/>
      <c r="T163" s="18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1" t="s">
        <v>129</v>
      </c>
      <c r="AU163" s="181" t="s">
        <v>86</v>
      </c>
      <c r="AV163" s="13" t="s">
        <v>86</v>
      </c>
      <c r="AW163" s="13" t="s">
        <v>32</v>
      </c>
      <c r="AX163" s="13" t="s">
        <v>84</v>
      </c>
      <c r="AY163" s="181" t="s">
        <v>120</v>
      </c>
    </row>
    <row r="164" s="12" customFormat="1" ht="22.8" customHeight="1">
      <c r="A164" s="12"/>
      <c r="B164" s="152"/>
      <c r="C164" s="12"/>
      <c r="D164" s="153" t="s">
        <v>75</v>
      </c>
      <c r="E164" s="163" t="s">
        <v>202</v>
      </c>
      <c r="F164" s="163" t="s">
        <v>203</v>
      </c>
      <c r="G164" s="12"/>
      <c r="H164" s="12"/>
      <c r="I164" s="155"/>
      <c r="J164" s="164">
        <f>BK164</f>
        <v>0</v>
      </c>
      <c r="K164" s="12"/>
      <c r="L164" s="152"/>
      <c r="M164" s="157"/>
      <c r="N164" s="158"/>
      <c r="O164" s="158"/>
      <c r="P164" s="159">
        <f>SUM(P165:P171)</f>
        <v>0</v>
      </c>
      <c r="Q164" s="158"/>
      <c r="R164" s="159">
        <f>SUM(R165:R171)</f>
        <v>0</v>
      </c>
      <c r="S164" s="158"/>
      <c r="T164" s="160">
        <f>SUM(T165:T171)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3" t="s">
        <v>84</v>
      </c>
      <c r="AT164" s="161" t="s">
        <v>75</v>
      </c>
      <c r="AU164" s="161" t="s">
        <v>84</v>
      </c>
      <c r="AY164" s="153" t="s">
        <v>120</v>
      </c>
      <c r="BK164" s="162">
        <f>SUM(BK165:BK171)</f>
        <v>0</v>
      </c>
    </row>
    <row r="165" s="2" customFormat="1" ht="21.75" customHeight="1">
      <c r="A165" s="36"/>
      <c r="B165" s="165"/>
      <c r="C165" s="166" t="s">
        <v>204</v>
      </c>
      <c r="D165" s="166" t="s">
        <v>122</v>
      </c>
      <c r="E165" s="167" t="s">
        <v>205</v>
      </c>
      <c r="F165" s="168" t="s">
        <v>206</v>
      </c>
      <c r="G165" s="169" t="s">
        <v>207</v>
      </c>
      <c r="H165" s="170">
        <v>83.278999999999996</v>
      </c>
      <c r="I165" s="171"/>
      <c r="J165" s="172">
        <f>ROUND(I165*H165,2)</f>
        <v>0</v>
      </c>
      <c r="K165" s="168" t="s">
        <v>126</v>
      </c>
      <c r="L165" s="37"/>
      <c r="M165" s="173" t="s">
        <v>1</v>
      </c>
      <c r="N165" s="174" t="s">
        <v>41</v>
      </c>
      <c r="O165" s="75"/>
      <c r="P165" s="175">
        <f>O165*H165</f>
        <v>0</v>
      </c>
      <c r="Q165" s="175">
        <v>0</v>
      </c>
      <c r="R165" s="175">
        <f>Q165*H165</f>
        <v>0</v>
      </c>
      <c r="S165" s="175">
        <v>0</v>
      </c>
      <c r="T165" s="17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77" t="s">
        <v>127</v>
      </c>
      <c r="AT165" s="177" t="s">
        <v>122</v>
      </c>
      <c r="AU165" s="177" t="s">
        <v>86</v>
      </c>
      <c r="AY165" s="17" t="s">
        <v>120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7" t="s">
        <v>84</v>
      </c>
      <c r="BK165" s="178">
        <f>ROUND(I165*H165,2)</f>
        <v>0</v>
      </c>
      <c r="BL165" s="17" t="s">
        <v>127</v>
      </c>
      <c r="BM165" s="177" t="s">
        <v>208</v>
      </c>
    </row>
    <row r="166" s="2" customFormat="1" ht="24.15" customHeight="1">
      <c r="A166" s="36"/>
      <c r="B166" s="165"/>
      <c r="C166" s="166" t="s">
        <v>209</v>
      </c>
      <c r="D166" s="166" t="s">
        <v>122</v>
      </c>
      <c r="E166" s="167" t="s">
        <v>210</v>
      </c>
      <c r="F166" s="168" t="s">
        <v>211</v>
      </c>
      <c r="G166" s="169" t="s">
        <v>207</v>
      </c>
      <c r="H166" s="170">
        <v>1165.906</v>
      </c>
      <c r="I166" s="171"/>
      <c r="J166" s="172">
        <f>ROUND(I166*H166,2)</f>
        <v>0</v>
      </c>
      <c r="K166" s="168" t="s">
        <v>126</v>
      </c>
      <c r="L166" s="37"/>
      <c r="M166" s="173" t="s">
        <v>1</v>
      </c>
      <c r="N166" s="174" t="s">
        <v>41</v>
      </c>
      <c r="O166" s="75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7" t="s">
        <v>127</v>
      </c>
      <c r="AT166" s="177" t="s">
        <v>122</v>
      </c>
      <c r="AU166" s="177" t="s">
        <v>86</v>
      </c>
      <c r="AY166" s="17" t="s">
        <v>120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7" t="s">
        <v>84</v>
      </c>
      <c r="BK166" s="178">
        <f>ROUND(I166*H166,2)</f>
        <v>0</v>
      </c>
      <c r="BL166" s="17" t="s">
        <v>127</v>
      </c>
      <c r="BM166" s="177" t="s">
        <v>212</v>
      </c>
    </row>
    <row r="167" s="13" customFormat="1">
      <c r="A167" s="13"/>
      <c r="B167" s="179"/>
      <c r="C167" s="13"/>
      <c r="D167" s="180" t="s">
        <v>129</v>
      </c>
      <c r="E167" s="13"/>
      <c r="F167" s="182" t="s">
        <v>213</v>
      </c>
      <c r="G167" s="13"/>
      <c r="H167" s="183">
        <v>1165.906</v>
      </c>
      <c r="I167" s="184"/>
      <c r="J167" s="13"/>
      <c r="K167" s="13"/>
      <c r="L167" s="179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1" t="s">
        <v>129</v>
      </c>
      <c r="AU167" s="181" t="s">
        <v>86</v>
      </c>
      <c r="AV167" s="13" t="s">
        <v>86</v>
      </c>
      <c r="AW167" s="13" t="s">
        <v>3</v>
      </c>
      <c r="AX167" s="13" t="s">
        <v>84</v>
      </c>
      <c r="AY167" s="181" t="s">
        <v>120</v>
      </c>
    </row>
    <row r="168" s="2" customFormat="1" ht="24.15" customHeight="1">
      <c r="A168" s="36"/>
      <c r="B168" s="165"/>
      <c r="C168" s="166" t="s">
        <v>214</v>
      </c>
      <c r="D168" s="166" t="s">
        <v>122</v>
      </c>
      <c r="E168" s="167" t="s">
        <v>215</v>
      </c>
      <c r="F168" s="168" t="s">
        <v>216</v>
      </c>
      <c r="G168" s="169" t="s">
        <v>207</v>
      </c>
      <c r="H168" s="170">
        <v>83.278999999999996</v>
      </c>
      <c r="I168" s="171"/>
      <c r="J168" s="172">
        <f>ROUND(I168*H168,2)</f>
        <v>0</v>
      </c>
      <c r="K168" s="168" t="s">
        <v>126</v>
      </c>
      <c r="L168" s="37"/>
      <c r="M168" s="173" t="s">
        <v>1</v>
      </c>
      <c r="N168" s="174" t="s">
        <v>41</v>
      </c>
      <c r="O168" s="75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7" t="s">
        <v>127</v>
      </c>
      <c r="AT168" s="177" t="s">
        <v>122</v>
      </c>
      <c r="AU168" s="177" t="s">
        <v>86</v>
      </c>
      <c r="AY168" s="17" t="s">
        <v>120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7" t="s">
        <v>84</v>
      </c>
      <c r="BK168" s="178">
        <f>ROUND(I168*H168,2)</f>
        <v>0</v>
      </c>
      <c r="BL168" s="17" t="s">
        <v>127</v>
      </c>
      <c r="BM168" s="177" t="s">
        <v>217</v>
      </c>
    </row>
    <row r="169" s="2" customFormat="1" ht="37.8" customHeight="1">
      <c r="A169" s="36"/>
      <c r="B169" s="165"/>
      <c r="C169" s="166" t="s">
        <v>218</v>
      </c>
      <c r="D169" s="166" t="s">
        <v>122</v>
      </c>
      <c r="E169" s="167" t="s">
        <v>219</v>
      </c>
      <c r="F169" s="168" t="s">
        <v>220</v>
      </c>
      <c r="G169" s="169" t="s">
        <v>207</v>
      </c>
      <c r="H169" s="170">
        <v>49.639000000000003</v>
      </c>
      <c r="I169" s="171"/>
      <c r="J169" s="172">
        <f>ROUND(I169*H169,2)</f>
        <v>0</v>
      </c>
      <c r="K169" s="168" t="s">
        <v>126</v>
      </c>
      <c r="L169" s="37"/>
      <c r="M169" s="173" t="s">
        <v>1</v>
      </c>
      <c r="N169" s="174" t="s">
        <v>41</v>
      </c>
      <c r="O169" s="75"/>
      <c r="P169" s="175">
        <f>O169*H169</f>
        <v>0</v>
      </c>
      <c r="Q169" s="175">
        <v>0</v>
      </c>
      <c r="R169" s="175">
        <f>Q169*H169</f>
        <v>0</v>
      </c>
      <c r="S169" s="175">
        <v>0</v>
      </c>
      <c r="T169" s="17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7" t="s">
        <v>127</v>
      </c>
      <c r="AT169" s="177" t="s">
        <v>122</v>
      </c>
      <c r="AU169" s="177" t="s">
        <v>86</v>
      </c>
      <c r="AY169" s="17" t="s">
        <v>120</v>
      </c>
      <c r="BE169" s="178">
        <f>IF(N169="základní",J169,0)</f>
        <v>0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17" t="s">
        <v>84</v>
      </c>
      <c r="BK169" s="178">
        <f>ROUND(I169*H169,2)</f>
        <v>0</v>
      </c>
      <c r="BL169" s="17" t="s">
        <v>127</v>
      </c>
      <c r="BM169" s="177" t="s">
        <v>221</v>
      </c>
    </row>
    <row r="170" s="13" customFormat="1">
      <c r="A170" s="13"/>
      <c r="B170" s="179"/>
      <c r="C170" s="13"/>
      <c r="D170" s="180" t="s">
        <v>129</v>
      </c>
      <c r="E170" s="181" t="s">
        <v>1</v>
      </c>
      <c r="F170" s="182" t="s">
        <v>222</v>
      </c>
      <c r="G170" s="13"/>
      <c r="H170" s="183">
        <v>49.639000000000003</v>
      </c>
      <c r="I170" s="184"/>
      <c r="J170" s="13"/>
      <c r="K170" s="13"/>
      <c r="L170" s="179"/>
      <c r="M170" s="185"/>
      <c r="N170" s="186"/>
      <c r="O170" s="186"/>
      <c r="P170" s="186"/>
      <c r="Q170" s="186"/>
      <c r="R170" s="186"/>
      <c r="S170" s="186"/>
      <c r="T170" s="18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1" t="s">
        <v>129</v>
      </c>
      <c r="AU170" s="181" t="s">
        <v>86</v>
      </c>
      <c r="AV170" s="13" t="s">
        <v>86</v>
      </c>
      <c r="AW170" s="13" t="s">
        <v>32</v>
      </c>
      <c r="AX170" s="13" t="s">
        <v>84</v>
      </c>
      <c r="AY170" s="181" t="s">
        <v>120</v>
      </c>
    </row>
    <row r="171" s="2" customFormat="1" ht="44.25" customHeight="1">
      <c r="A171" s="36"/>
      <c r="B171" s="165"/>
      <c r="C171" s="166" t="s">
        <v>7</v>
      </c>
      <c r="D171" s="166" t="s">
        <v>122</v>
      </c>
      <c r="E171" s="167" t="s">
        <v>223</v>
      </c>
      <c r="F171" s="168" t="s">
        <v>224</v>
      </c>
      <c r="G171" s="169" t="s">
        <v>207</v>
      </c>
      <c r="H171" s="170">
        <v>33.640000000000001</v>
      </c>
      <c r="I171" s="171"/>
      <c r="J171" s="172">
        <f>ROUND(I171*H171,2)</f>
        <v>0</v>
      </c>
      <c r="K171" s="168" t="s">
        <v>126</v>
      </c>
      <c r="L171" s="37"/>
      <c r="M171" s="173" t="s">
        <v>1</v>
      </c>
      <c r="N171" s="174" t="s">
        <v>41</v>
      </c>
      <c r="O171" s="75"/>
      <c r="P171" s="175">
        <f>O171*H171</f>
        <v>0</v>
      </c>
      <c r="Q171" s="175">
        <v>0</v>
      </c>
      <c r="R171" s="175">
        <f>Q171*H171</f>
        <v>0</v>
      </c>
      <c r="S171" s="175">
        <v>0</v>
      </c>
      <c r="T171" s="17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7" t="s">
        <v>127</v>
      </c>
      <c r="AT171" s="177" t="s">
        <v>122</v>
      </c>
      <c r="AU171" s="177" t="s">
        <v>86</v>
      </c>
      <c r="AY171" s="17" t="s">
        <v>120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7" t="s">
        <v>84</v>
      </c>
      <c r="BK171" s="178">
        <f>ROUND(I171*H171,2)</f>
        <v>0</v>
      </c>
      <c r="BL171" s="17" t="s">
        <v>127</v>
      </c>
      <c r="BM171" s="177" t="s">
        <v>225</v>
      </c>
    </row>
    <row r="172" s="12" customFormat="1" ht="22.8" customHeight="1">
      <c r="A172" s="12"/>
      <c r="B172" s="152"/>
      <c r="C172" s="12"/>
      <c r="D172" s="153" t="s">
        <v>75</v>
      </c>
      <c r="E172" s="163" t="s">
        <v>226</v>
      </c>
      <c r="F172" s="163" t="s">
        <v>227</v>
      </c>
      <c r="G172" s="12"/>
      <c r="H172" s="12"/>
      <c r="I172" s="155"/>
      <c r="J172" s="164">
        <f>BK172</f>
        <v>0</v>
      </c>
      <c r="K172" s="12"/>
      <c r="L172" s="152"/>
      <c r="M172" s="157"/>
      <c r="N172" s="158"/>
      <c r="O172" s="158"/>
      <c r="P172" s="159">
        <f>P173</f>
        <v>0</v>
      </c>
      <c r="Q172" s="158"/>
      <c r="R172" s="159">
        <f>R173</f>
        <v>0</v>
      </c>
      <c r="S172" s="158"/>
      <c r="T172" s="160">
        <f>T173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3" t="s">
        <v>84</v>
      </c>
      <c r="AT172" s="161" t="s">
        <v>75</v>
      </c>
      <c r="AU172" s="161" t="s">
        <v>84</v>
      </c>
      <c r="AY172" s="153" t="s">
        <v>120</v>
      </c>
      <c r="BK172" s="162">
        <f>BK173</f>
        <v>0</v>
      </c>
    </row>
    <row r="173" s="2" customFormat="1" ht="24.15" customHeight="1">
      <c r="A173" s="36"/>
      <c r="B173" s="165"/>
      <c r="C173" s="166" t="s">
        <v>228</v>
      </c>
      <c r="D173" s="166" t="s">
        <v>122</v>
      </c>
      <c r="E173" s="167" t="s">
        <v>229</v>
      </c>
      <c r="F173" s="168" t="s">
        <v>230</v>
      </c>
      <c r="G173" s="169" t="s">
        <v>207</v>
      </c>
      <c r="H173" s="170">
        <v>96.923000000000002</v>
      </c>
      <c r="I173" s="171"/>
      <c r="J173" s="172">
        <f>ROUND(I173*H173,2)</f>
        <v>0</v>
      </c>
      <c r="K173" s="168" t="s">
        <v>126</v>
      </c>
      <c r="L173" s="37"/>
      <c r="M173" s="173" t="s">
        <v>1</v>
      </c>
      <c r="N173" s="174" t="s">
        <v>41</v>
      </c>
      <c r="O173" s="75"/>
      <c r="P173" s="175">
        <f>O173*H173</f>
        <v>0</v>
      </c>
      <c r="Q173" s="175">
        <v>0</v>
      </c>
      <c r="R173" s="175">
        <f>Q173*H173</f>
        <v>0</v>
      </c>
      <c r="S173" s="175">
        <v>0</v>
      </c>
      <c r="T173" s="17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7" t="s">
        <v>127</v>
      </c>
      <c r="AT173" s="177" t="s">
        <v>122</v>
      </c>
      <c r="AU173" s="177" t="s">
        <v>86</v>
      </c>
      <c r="AY173" s="17" t="s">
        <v>120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7" t="s">
        <v>84</v>
      </c>
      <c r="BK173" s="178">
        <f>ROUND(I173*H173,2)</f>
        <v>0</v>
      </c>
      <c r="BL173" s="17" t="s">
        <v>127</v>
      </c>
      <c r="BM173" s="177" t="s">
        <v>231</v>
      </c>
    </row>
    <row r="174" s="12" customFormat="1" ht="25.92" customHeight="1">
      <c r="A174" s="12"/>
      <c r="B174" s="152"/>
      <c r="C174" s="12"/>
      <c r="D174" s="153" t="s">
        <v>75</v>
      </c>
      <c r="E174" s="154" t="s">
        <v>232</v>
      </c>
      <c r="F174" s="154" t="s">
        <v>233</v>
      </c>
      <c r="G174" s="12"/>
      <c r="H174" s="12"/>
      <c r="I174" s="155"/>
      <c r="J174" s="156">
        <f>BK174</f>
        <v>0</v>
      </c>
      <c r="K174" s="12"/>
      <c r="L174" s="152"/>
      <c r="M174" s="157"/>
      <c r="N174" s="158"/>
      <c r="O174" s="158"/>
      <c r="P174" s="159">
        <f>P175+P178+P180</f>
        <v>0</v>
      </c>
      <c r="Q174" s="158"/>
      <c r="R174" s="159">
        <f>R175+R178+R180</f>
        <v>0</v>
      </c>
      <c r="S174" s="158"/>
      <c r="T174" s="160">
        <f>T175+T178+T180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53" t="s">
        <v>144</v>
      </c>
      <c r="AT174" s="161" t="s">
        <v>75</v>
      </c>
      <c r="AU174" s="161" t="s">
        <v>76</v>
      </c>
      <c r="AY174" s="153" t="s">
        <v>120</v>
      </c>
      <c r="BK174" s="162">
        <f>BK175+BK178+BK180</f>
        <v>0</v>
      </c>
    </row>
    <row r="175" s="12" customFormat="1" ht="22.8" customHeight="1">
      <c r="A175" s="12"/>
      <c r="B175" s="152"/>
      <c r="C175" s="12"/>
      <c r="D175" s="153" t="s">
        <v>75</v>
      </c>
      <c r="E175" s="163" t="s">
        <v>234</v>
      </c>
      <c r="F175" s="163" t="s">
        <v>235</v>
      </c>
      <c r="G175" s="12"/>
      <c r="H175" s="12"/>
      <c r="I175" s="155"/>
      <c r="J175" s="164">
        <f>BK175</f>
        <v>0</v>
      </c>
      <c r="K175" s="12"/>
      <c r="L175" s="152"/>
      <c r="M175" s="157"/>
      <c r="N175" s="158"/>
      <c r="O175" s="158"/>
      <c r="P175" s="159">
        <f>SUM(P176:P177)</f>
        <v>0</v>
      </c>
      <c r="Q175" s="158"/>
      <c r="R175" s="159">
        <f>SUM(R176:R177)</f>
        <v>0</v>
      </c>
      <c r="S175" s="158"/>
      <c r="T175" s="16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53" t="s">
        <v>144</v>
      </c>
      <c r="AT175" s="161" t="s">
        <v>75</v>
      </c>
      <c r="AU175" s="161" t="s">
        <v>84</v>
      </c>
      <c r="AY175" s="153" t="s">
        <v>120</v>
      </c>
      <c r="BK175" s="162">
        <f>SUM(BK176:BK177)</f>
        <v>0</v>
      </c>
    </row>
    <row r="176" s="2" customFormat="1" ht="16.5" customHeight="1">
      <c r="A176" s="36"/>
      <c r="B176" s="165"/>
      <c r="C176" s="166" t="s">
        <v>236</v>
      </c>
      <c r="D176" s="166" t="s">
        <v>122</v>
      </c>
      <c r="E176" s="167" t="s">
        <v>237</v>
      </c>
      <c r="F176" s="168" t="s">
        <v>238</v>
      </c>
      <c r="G176" s="169" t="s">
        <v>239</v>
      </c>
      <c r="H176" s="170">
        <v>1</v>
      </c>
      <c r="I176" s="171"/>
      <c r="J176" s="172">
        <f>ROUND(I176*H176,2)</f>
        <v>0</v>
      </c>
      <c r="K176" s="168" t="s">
        <v>126</v>
      </c>
      <c r="L176" s="37"/>
      <c r="M176" s="173" t="s">
        <v>1</v>
      </c>
      <c r="N176" s="174" t="s">
        <v>41</v>
      </c>
      <c r="O176" s="75"/>
      <c r="P176" s="175">
        <f>O176*H176</f>
        <v>0</v>
      </c>
      <c r="Q176" s="175">
        <v>0</v>
      </c>
      <c r="R176" s="175">
        <f>Q176*H176</f>
        <v>0</v>
      </c>
      <c r="S176" s="175">
        <v>0</v>
      </c>
      <c r="T176" s="17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7" t="s">
        <v>240</v>
      </c>
      <c r="AT176" s="177" t="s">
        <v>122</v>
      </c>
      <c r="AU176" s="177" t="s">
        <v>86</v>
      </c>
      <c r="AY176" s="17" t="s">
        <v>120</v>
      </c>
      <c r="BE176" s="178">
        <f>IF(N176="základní",J176,0)</f>
        <v>0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17" t="s">
        <v>84</v>
      </c>
      <c r="BK176" s="178">
        <f>ROUND(I176*H176,2)</f>
        <v>0</v>
      </c>
      <c r="BL176" s="17" t="s">
        <v>240</v>
      </c>
      <c r="BM176" s="177" t="s">
        <v>241</v>
      </c>
    </row>
    <row r="177" s="2" customFormat="1" ht="16.5" customHeight="1">
      <c r="A177" s="36"/>
      <c r="B177" s="165"/>
      <c r="C177" s="166" t="s">
        <v>242</v>
      </c>
      <c r="D177" s="166" t="s">
        <v>122</v>
      </c>
      <c r="E177" s="167" t="s">
        <v>243</v>
      </c>
      <c r="F177" s="168" t="s">
        <v>244</v>
      </c>
      <c r="G177" s="169" t="s">
        <v>239</v>
      </c>
      <c r="H177" s="170">
        <v>1</v>
      </c>
      <c r="I177" s="171"/>
      <c r="J177" s="172">
        <f>ROUND(I177*H177,2)</f>
        <v>0</v>
      </c>
      <c r="K177" s="168" t="s">
        <v>126</v>
      </c>
      <c r="L177" s="37"/>
      <c r="M177" s="173" t="s">
        <v>1</v>
      </c>
      <c r="N177" s="174" t="s">
        <v>41</v>
      </c>
      <c r="O177" s="75"/>
      <c r="P177" s="175">
        <f>O177*H177</f>
        <v>0</v>
      </c>
      <c r="Q177" s="175">
        <v>0</v>
      </c>
      <c r="R177" s="175">
        <f>Q177*H177</f>
        <v>0</v>
      </c>
      <c r="S177" s="175">
        <v>0</v>
      </c>
      <c r="T177" s="17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7" t="s">
        <v>240</v>
      </c>
      <c r="AT177" s="177" t="s">
        <v>122</v>
      </c>
      <c r="AU177" s="177" t="s">
        <v>86</v>
      </c>
      <c r="AY177" s="17" t="s">
        <v>120</v>
      </c>
      <c r="BE177" s="178">
        <f>IF(N177="základní",J177,0)</f>
        <v>0</v>
      </c>
      <c r="BF177" s="178">
        <f>IF(N177="snížená",J177,0)</f>
        <v>0</v>
      </c>
      <c r="BG177" s="178">
        <f>IF(N177="zákl. přenesená",J177,0)</f>
        <v>0</v>
      </c>
      <c r="BH177" s="178">
        <f>IF(N177="sníž. přenesená",J177,0)</f>
        <v>0</v>
      </c>
      <c r="BI177" s="178">
        <f>IF(N177="nulová",J177,0)</f>
        <v>0</v>
      </c>
      <c r="BJ177" s="17" t="s">
        <v>84</v>
      </c>
      <c r="BK177" s="178">
        <f>ROUND(I177*H177,2)</f>
        <v>0</v>
      </c>
      <c r="BL177" s="17" t="s">
        <v>240</v>
      </c>
      <c r="BM177" s="177" t="s">
        <v>245</v>
      </c>
    </row>
    <row r="178" s="12" customFormat="1" ht="22.8" customHeight="1">
      <c r="A178" s="12"/>
      <c r="B178" s="152"/>
      <c r="C178" s="12"/>
      <c r="D178" s="153" t="s">
        <v>75</v>
      </c>
      <c r="E178" s="163" t="s">
        <v>246</v>
      </c>
      <c r="F178" s="163" t="s">
        <v>247</v>
      </c>
      <c r="G178" s="12"/>
      <c r="H178" s="12"/>
      <c r="I178" s="155"/>
      <c r="J178" s="164">
        <f>BK178</f>
        <v>0</v>
      </c>
      <c r="K178" s="12"/>
      <c r="L178" s="152"/>
      <c r="M178" s="157"/>
      <c r="N178" s="158"/>
      <c r="O178" s="158"/>
      <c r="P178" s="159">
        <f>P179</f>
        <v>0</v>
      </c>
      <c r="Q178" s="158"/>
      <c r="R178" s="159">
        <f>R179</f>
        <v>0</v>
      </c>
      <c r="S178" s="158"/>
      <c r="T178" s="160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3" t="s">
        <v>144</v>
      </c>
      <c r="AT178" s="161" t="s">
        <v>75</v>
      </c>
      <c r="AU178" s="161" t="s">
        <v>84</v>
      </c>
      <c r="AY178" s="153" t="s">
        <v>120</v>
      </c>
      <c r="BK178" s="162">
        <f>BK179</f>
        <v>0</v>
      </c>
    </row>
    <row r="179" s="2" customFormat="1" ht="16.5" customHeight="1">
      <c r="A179" s="36"/>
      <c r="B179" s="165"/>
      <c r="C179" s="166" t="s">
        <v>248</v>
      </c>
      <c r="D179" s="166" t="s">
        <v>122</v>
      </c>
      <c r="E179" s="167" t="s">
        <v>249</v>
      </c>
      <c r="F179" s="168" t="s">
        <v>250</v>
      </c>
      <c r="G179" s="169" t="s">
        <v>239</v>
      </c>
      <c r="H179" s="170">
        <v>1</v>
      </c>
      <c r="I179" s="171"/>
      <c r="J179" s="172">
        <f>ROUND(I179*H179,2)</f>
        <v>0</v>
      </c>
      <c r="K179" s="168" t="s">
        <v>126</v>
      </c>
      <c r="L179" s="37"/>
      <c r="M179" s="173" t="s">
        <v>1</v>
      </c>
      <c r="N179" s="174" t="s">
        <v>41</v>
      </c>
      <c r="O179" s="75"/>
      <c r="P179" s="175">
        <f>O179*H179</f>
        <v>0</v>
      </c>
      <c r="Q179" s="175">
        <v>0</v>
      </c>
      <c r="R179" s="175">
        <f>Q179*H179</f>
        <v>0</v>
      </c>
      <c r="S179" s="175">
        <v>0</v>
      </c>
      <c r="T179" s="17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77" t="s">
        <v>240</v>
      </c>
      <c r="AT179" s="177" t="s">
        <v>122</v>
      </c>
      <c r="AU179" s="177" t="s">
        <v>86</v>
      </c>
      <c r="AY179" s="17" t="s">
        <v>120</v>
      </c>
      <c r="BE179" s="178">
        <f>IF(N179="základní",J179,0)</f>
        <v>0</v>
      </c>
      <c r="BF179" s="178">
        <f>IF(N179="snížená",J179,0)</f>
        <v>0</v>
      </c>
      <c r="BG179" s="178">
        <f>IF(N179="zákl. přenesená",J179,0)</f>
        <v>0</v>
      </c>
      <c r="BH179" s="178">
        <f>IF(N179="sníž. přenesená",J179,0)</f>
        <v>0</v>
      </c>
      <c r="BI179" s="178">
        <f>IF(N179="nulová",J179,0)</f>
        <v>0</v>
      </c>
      <c r="BJ179" s="17" t="s">
        <v>84</v>
      </c>
      <c r="BK179" s="178">
        <f>ROUND(I179*H179,2)</f>
        <v>0</v>
      </c>
      <c r="BL179" s="17" t="s">
        <v>240</v>
      </c>
      <c r="BM179" s="177" t="s">
        <v>251</v>
      </c>
    </row>
    <row r="180" s="12" customFormat="1" ht="22.8" customHeight="1">
      <c r="A180" s="12"/>
      <c r="B180" s="152"/>
      <c r="C180" s="12"/>
      <c r="D180" s="153" t="s">
        <v>75</v>
      </c>
      <c r="E180" s="163" t="s">
        <v>252</v>
      </c>
      <c r="F180" s="163" t="s">
        <v>253</v>
      </c>
      <c r="G180" s="12"/>
      <c r="H180" s="12"/>
      <c r="I180" s="155"/>
      <c r="J180" s="164">
        <f>BK180</f>
        <v>0</v>
      </c>
      <c r="K180" s="12"/>
      <c r="L180" s="152"/>
      <c r="M180" s="157"/>
      <c r="N180" s="158"/>
      <c r="O180" s="158"/>
      <c r="P180" s="159">
        <f>SUM(P181:P182)</f>
        <v>0</v>
      </c>
      <c r="Q180" s="158"/>
      <c r="R180" s="159">
        <f>SUM(R181:R182)</f>
        <v>0</v>
      </c>
      <c r="S180" s="158"/>
      <c r="T180" s="160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3" t="s">
        <v>144</v>
      </c>
      <c r="AT180" s="161" t="s">
        <v>75</v>
      </c>
      <c r="AU180" s="161" t="s">
        <v>84</v>
      </c>
      <c r="AY180" s="153" t="s">
        <v>120</v>
      </c>
      <c r="BK180" s="162">
        <f>SUM(BK181:BK182)</f>
        <v>0</v>
      </c>
    </row>
    <row r="181" s="2" customFormat="1" ht="16.5" customHeight="1">
      <c r="A181" s="36"/>
      <c r="B181" s="165"/>
      <c r="C181" s="166" t="s">
        <v>254</v>
      </c>
      <c r="D181" s="166" t="s">
        <v>122</v>
      </c>
      <c r="E181" s="167" t="s">
        <v>255</v>
      </c>
      <c r="F181" s="168" t="s">
        <v>256</v>
      </c>
      <c r="G181" s="169" t="s">
        <v>239</v>
      </c>
      <c r="H181" s="170">
        <v>1</v>
      </c>
      <c r="I181" s="171"/>
      <c r="J181" s="172">
        <f>ROUND(I181*H181,2)</f>
        <v>0</v>
      </c>
      <c r="K181" s="168" t="s">
        <v>126</v>
      </c>
      <c r="L181" s="37"/>
      <c r="M181" s="173" t="s">
        <v>1</v>
      </c>
      <c r="N181" s="174" t="s">
        <v>41</v>
      </c>
      <c r="O181" s="75"/>
      <c r="P181" s="175">
        <f>O181*H181</f>
        <v>0</v>
      </c>
      <c r="Q181" s="175">
        <v>0</v>
      </c>
      <c r="R181" s="175">
        <f>Q181*H181</f>
        <v>0</v>
      </c>
      <c r="S181" s="175">
        <v>0</v>
      </c>
      <c r="T181" s="17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7" t="s">
        <v>240</v>
      </c>
      <c r="AT181" s="177" t="s">
        <v>122</v>
      </c>
      <c r="AU181" s="177" t="s">
        <v>86</v>
      </c>
      <c r="AY181" s="17" t="s">
        <v>120</v>
      </c>
      <c r="BE181" s="178">
        <f>IF(N181="základní",J181,0)</f>
        <v>0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17" t="s">
        <v>84</v>
      </c>
      <c r="BK181" s="178">
        <f>ROUND(I181*H181,2)</f>
        <v>0</v>
      </c>
      <c r="BL181" s="17" t="s">
        <v>240</v>
      </c>
      <c r="BM181" s="177" t="s">
        <v>257</v>
      </c>
    </row>
    <row r="182" s="2" customFormat="1" ht="16.5" customHeight="1">
      <c r="A182" s="36"/>
      <c r="B182" s="165"/>
      <c r="C182" s="166" t="s">
        <v>258</v>
      </c>
      <c r="D182" s="166" t="s">
        <v>122</v>
      </c>
      <c r="E182" s="167" t="s">
        <v>259</v>
      </c>
      <c r="F182" s="168" t="s">
        <v>260</v>
      </c>
      <c r="G182" s="169" t="s">
        <v>239</v>
      </c>
      <c r="H182" s="170">
        <v>1</v>
      </c>
      <c r="I182" s="171"/>
      <c r="J182" s="172">
        <f>ROUND(I182*H182,2)</f>
        <v>0</v>
      </c>
      <c r="K182" s="168" t="s">
        <v>126</v>
      </c>
      <c r="L182" s="37"/>
      <c r="M182" s="206" t="s">
        <v>1</v>
      </c>
      <c r="N182" s="207" t="s">
        <v>41</v>
      </c>
      <c r="O182" s="208"/>
      <c r="P182" s="209">
        <f>O182*H182</f>
        <v>0</v>
      </c>
      <c r="Q182" s="209">
        <v>0</v>
      </c>
      <c r="R182" s="209">
        <f>Q182*H182</f>
        <v>0</v>
      </c>
      <c r="S182" s="209">
        <v>0</v>
      </c>
      <c r="T182" s="21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7" t="s">
        <v>240</v>
      </c>
      <c r="AT182" s="177" t="s">
        <v>122</v>
      </c>
      <c r="AU182" s="177" t="s">
        <v>86</v>
      </c>
      <c r="AY182" s="17" t="s">
        <v>120</v>
      </c>
      <c r="BE182" s="178">
        <f>IF(N182="základní",J182,0)</f>
        <v>0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17" t="s">
        <v>84</v>
      </c>
      <c r="BK182" s="178">
        <f>ROUND(I182*H182,2)</f>
        <v>0</v>
      </c>
      <c r="BL182" s="17" t="s">
        <v>240</v>
      </c>
      <c r="BM182" s="177" t="s">
        <v>261</v>
      </c>
    </row>
    <row r="183" s="2" customFormat="1" ht="6.96" customHeight="1">
      <c r="A183" s="36"/>
      <c r="B183" s="58"/>
      <c r="C183" s="59"/>
      <c r="D183" s="59"/>
      <c r="E183" s="59"/>
      <c r="F183" s="59"/>
      <c r="G183" s="59"/>
      <c r="H183" s="59"/>
      <c r="I183" s="59"/>
      <c r="J183" s="59"/>
      <c r="K183" s="59"/>
      <c r="L183" s="37"/>
      <c r="M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</row>
  </sheetData>
  <autoFilter ref="C125:K1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Gaming\Lenovo</dc:creator>
  <cp:lastModifiedBy>Gaming\Lenovo</cp:lastModifiedBy>
  <dcterms:created xsi:type="dcterms:W3CDTF">2025-02-10T12:15:06Z</dcterms:created>
  <dcterms:modified xsi:type="dcterms:W3CDTF">2025-02-10T12:15:08Z</dcterms:modified>
</cp:coreProperties>
</file>